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 Weatherhead\Desktop\"/>
    </mc:Choice>
  </mc:AlternateContent>
  <bookViews>
    <workbookView xWindow="4560" yWindow="1605" windowWidth="21435" windowHeight="7935"/>
  </bookViews>
  <sheets>
    <sheet name="Waterway island way 2024" sheetId="39" r:id="rId1"/>
    <sheet name="APPRAISAL Model LP" sheetId="35" r:id="rId2"/>
    <sheet name="FILES " sheetId="6" r:id="rId3"/>
    <sheet name="Moses Creek" sheetId="43" r:id="rId4"/>
    <sheet name="Olympic drive" sheetId="42" r:id="rId5"/>
    <sheet name="0 RYAR" sheetId="41" r:id="rId6"/>
    <sheet name="52 Marshview   " sheetId="40" r:id="rId7"/>
    <sheet name="3133 Maple Run" sheetId="38" r:id="rId8"/>
    <sheet name="Brown Street Lot 16, 17" sheetId="37" r:id="rId9"/>
    <sheet name="Hawthorn Way, Meldrum Ln" sheetId="36" r:id="rId10"/>
    <sheet name="151 Sawgrass Corners Dr" sheetId="34" r:id="rId11"/>
    <sheet name="Lot 4 Oakleaf" sheetId="28" r:id="rId12"/>
    <sheet name="Lot 5 Oakleaf" sheetId="30" r:id="rId13"/>
    <sheet name="0 Grant Rd" sheetId="31" r:id="rId14"/>
    <sheet name="0 Zora St Lot 1" sheetId="32" r:id="rId15"/>
    <sheet name="0 Thunder Road Lot 1" sheetId="33" r:id="rId16"/>
    <sheet name="5344 5th AVENUE " sheetId="7" r:id="rId17"/>
    <sheet name="0 Scumacher Ave" sheetId="8" r:id="rId18"/>
    <sheet name="bowden rd" sheetId="14" r:id="rId19"/>
    <sheet name="Countree Life Way " sheetId="15" r:id="rId20"/>
    <sheet name="Daylilly Road" sheetId="16" r:id="rId21"/>
    <sheet name="DesMoines Court" sheetId="17" r:id="rId22"/>
    <sheet name="Landward Lane " sheetId="18" r:id="rId23"/>
    <sheet name="Myra 255" sheetId="20" r:id="rId24"/>
    <sheet name="516 Meldrum Lane" sheetId="21" r:id="rId25"/>
    <sheet name="3808 River Grove" sheetId="22" r:id="rId26"/>
    <sheet name="Rock Drive" sheetId="23" r:id="rId27"/>
    <sheet name="Plantation Oaks" sheetId="24" r:id="rId28"/>
    <sheet name="Viscaya 748" sheetId="25" r:id="rId29"/>
    <sheet name="Zinnia Ln E" sheetId="10" r:id="rId30"/>
    <sheet name="Tinkiham Ave" sheetId="11" r:id="rId31"/>
    <sheet name="3933 Rose St (1) 2 year old" sheetId="13" r:id="rId32"/>
    <sheet name="3933 Rose St (2) Recent" sheetId="12" r:id="rId33"/>
    <sheet name="3933 Rose St (3) newest" sheetId="27" r:id="rId34"/>
    <sheet name="APPRAISAL Model" sheetId="5" r:id="rId35"/>
  </sheets>
  <calcPr calcId="152511"/>
</workbook>
</file>

<file path=xl/calcChain.xml><?xml version="1.0" encoding="utf-8"?>
<calcChain xmlns="http://schemas.openxmlformats.org/spreadsheetml/2006/main">
  <c r="F30" i="43" l="1"/>
  <c r="P24" i="43" s="1"/>
  <c r="M18" i="43"/>
  <c r="K13" i="43"/>
  <c r="K12" i="43"/>
  <c r="K11" i="43"/>
  <c r="X8" i="43"/>
  <c r="F8" i="43"/>
  <c r="D8" i="43"/>
  <c r="C8" i="43"/>
  <c r="F30" i="42"/>
  <c r="P24" i="42"/>
  <c r="W31" i="42" s="1"/>
  <c r="M18" i="42"/>
  <c r="K13" i="42"/>
  <c r="K12" i="42"/>
  <c r="K11" i="42"/>
  <c r="X8" i="42"/>
  <c r="F8" i="42"/>
  <c r="D8" i="42"/>
  <c r="C8" i="42" s="1"/>
  <c r="W27" i="43" l="1"/>
  <c r="W31" i="43"/>
  <c r="W23" i="43"/>
  <c r="W27" i="42"/>
  <c r="W23" i="42"/>
  <c r="F30" i="41"/>
  <c r="P24" i="41"/>
  <c r="W31" i="41" s="1"/>
  <c r="M18" i="41"/>
  <c r="K13" i="41"/>
  <c r="K12" i="41"/>
  <c r="K11" i="41"/>
  <c r="X8" i="41"/>
  <c r="F8" i="41"/>
  <c r="D8" i="41"/>
  <c r="C8" i="41" s="1"/>
  <c r="W27" i="41" l="1"/>
  <c r="W23" i="41"/>
  <c r="X8" i="35"/>
  <c r="F30" i="40" l="1"/>
  <c r="P19" i="40" s="1"/>
  <c r="M17" i="40"/>
  <c r="K12" i="40"/>
  <c r="K11" i="40"/>
  <c r="K10" i="40"/>
  <c r="F8" i="40"/>
  <c r="D8" i="40"/>
  <c r="C8" i="40"/>
  <c r="F30" i="39"/>
  <c r="P19" i="39"/>
  <c r="U18" i="39" s="1"/>
  <c r="M17" i="39"/>
  <c r="K12" i="39"/>
  <c r="K11" i="39"/>
  <c r="K10" i="39"/>
  <c r="F8" i="39"/>
  <c r="D8" i="39"/>
  <c r="C8" i="39"/>
  <c r="F30" i="38"/>
  <c r="P19" i="38"/>
  <c r="U18" i="38" s="1"/>
  <c r="M17" i="38"/>
  <c r="K12" i="38"/>
  <c r="K11" i="38"/>
  <c r="K10" i="38"/>
  <c r="F8" i="38"/>
  <c r="D8" i="38"/>
  <c r="C8" i="38"/>
  <c r="F8" i="35"/>
  <c r="U26" i="40" l="1"/>
  <c r="U22" i="40"/>
  <c r="U18" i="40"/>
  <c r="U22" i="39"/>
  <c r="U26" i="39"/>
  <c r="U22" i="38"/>
  <c r="U26" i="38"/>
  <c r="F30" i="37"/>
  <c r="M17" i="37"/>
  <c r="K12" i="37"/>
  <c r="K11" i="37"/>
  <c r="K10" i="37"/>
  <c r="F8" i="37"/>
  <c r="D8" i="37"/>
  <c r="C8" i="37" s="1"/>
  <c r="P19" i="37" l="1"/>
  <c r="U18" i="37" s="1"/>
  <c r="U22" i="37"/>
  <c r="F30" i="36"/>
  <c r="P19" i="36" s="1"/>
  <c r="U18" i="36" s="1"/>
  <c r="M17" i="36"/>
  <c r="F8" i="36"/>
  <c r="K12" i="36"/>
  <c r="K11" i="36"/>
  <c r="K10" i="36"/>
  <c r="D8" i="36"/>
  <c r="C8" i="36" s="1"/>
  <c r="D8" i="35"/>
  <c r="C8" i="35" s="1"/>
  <c r="K11" i="35"/>
  <c r="K12" i="35"/>
  <c r="K13" i="35"/>
  <c r="M18" i="35"/>
  <c r="F30" i="35"/>
  <c r="F29" i="34"/>
  <c r="M16" i="34"/>
  <c r="F8" i="34"/>
  <c r="P19" i="34"/>
  <c r="U26" i="34"/>
  <c r="U22" i="34"/>
  <c r="U18" i="34"/>
  <c r="K12" i="34"/>
  <c r="K11" i="34"/>
  <c r="K10" i="34"/>
  <c r="D8" i="34"/>
  <c r="C8" i="34"/>
  <c r="K10" i="5"/>
  <c r="F29" i="33"/>
  <c r="M16" i="33"/>
  <c r="K12" i="33"/>
  <c r="K11" i="33"/>
  <c r="K10" i="33"/>
  <c r="F8" i="33"/>
  <c r="D8" i="33"/>
  <c r="C8" i="33"/>
  <c r="F29" i="32"/>
  <c r="M16" i="32"/>
  <c r="K12" i="32"/>
  <c r="K11" i="32"/>
  <c r="K10" i="32"/>
  <c r="F8" i="32"/>
  <c r="D8" i="32"/>
  <c r="C8" i="32"/>
  <c r="F29" i="31"/>
  <c r="F8" i="31"/>
  <c r="M16" i="31"/>
  <c r="P19" i="31"/>
  <c r="U18" i="31"/>
  <c r="K12" i="31"/>
  <c r="K11" i="31"/>
  <c r="K10" i="31"/>
  <c r="D8" i="31"/>
  <c r="C8" i="31"/>
  <c r="F29" i="30"/>
  <c r="P19" i="30"/>
  <c r="U18" i="30"/>
  <c r="M16" i="30"/>
  <c r="K12" i="30"/>
  <c r="K11" i="30"/>
  <c r="K10" i="30"/>
  <c r="F8" i="30"/>
  <c r="D8" i="30"/>
  <c r="C8" i="30"/>
  <c r="F29" i="28"/>
  <c r="P19" i="28"/>
  <c r="M16" i="28"/>
  <c r="K12" i="28"/>
  <c r="K11" i="28"/>
  <c r="K10" i="28"/>
  <c r="F8" i="28"/>
  <c r="D8" i="28"/>
  <c r="C8" i="28"/>
  <c r="P19" i="32"/>
  <c r="U22" i="32"/>
  <c r="P19" i="33"/>
  <c r="U26" i="33"/>
  <c r="U22" i="31"/>
  <c r="U26" i="31"/>
  <c r="U22" i="30"/>
  <c r="U26" i="30"/>
  <c r="U22" i="28"/>
  <c r="U18" i="28"/>
  <c r="U26" i="28"/>
  <c r="F29" i="27"/>
  <c r="P19" i="27"/>
  <c r="M16" i="27"/>
  <c r="K12" i="27"/>
  <c r="K11" i="27"/>
  <c r="K10" i="27"/>
  <c r="F8" i="27"/>
  <c r="D8" i="27"/>
  <c r="C8" i="27"/>
  <c r="U26" i="32"/>
  <c r="U18" i="32"/>
  <c r="U18" i="33"/>
  <c r="U22" i="33"/>
  <c r="U22" i="27"/>
  <c r="U18" i="27"/>
  <c r="U26" i="27"/>
  <c r="F8" i="20"/>
  <c r="P19" i="20"/>
  <c r="F8" i="22"/>
  <c r="D8" i="25"/>
  <c r="C8" i="25"/>
  <c r="F8" i="25"/>
  <c r="K10" i="25"/>
  <c r="K11" i="25"/>
  <c r="K12" i="25"/>
  <c r="M16" i="25"/>
  <c r="F29" i="25"/>
  <c r="P19" i="25"/>
  <c r="D8" i="24"/>
  <c r="C8" i="24"/>
  <c r="F8" i="24"/>
  <c r="K10" i="24"/>
  <c r="K11" i="24"/>
  <c r="K12" i="24"/>
  <c r="M16" i="24"/>
  <c r="F29" i="24"/>
  <c r="P19" i="24"/>
  <c r="D8" i="23"/>
  <c r="C8" i="23"/>
  <c r="F8" i="23"/>
  <c r="K10" i="23"/>
  <c r="K11" i="23"/>
  <c r="K12" i="23"/>
  <c r="M16" i="23"/>
  <c r="F29" i="23"/>
  <c r="P19" i="23"/>
  <c r="D8" i="22"/>
  <c r="C8" i="22"/>
  <c r="K10" i="22"/>
  <c r="K11" i="22"/>
  <c r="K12" i="22"/>
  <c r="M16" i="22"/>
  <c r="P19" i="22"/>
  <c r="U26" i="22"/>
  <c r="U22" i="22"/>
  <c r="F29" i="22"/>
  <c r="D8" i="21"/>
  <c r="C8" i="21"/>
  <c r="F8" i="21"/>
  <c r="K10" i="21"/>
  <c r="K11" i="21"/>
  <c r="K12" i="21"/>
  <c r="M16" i="21"/>
  <c r="F29" i="21"/>
  <c r="P19" i="21"/>
  <c r="D8" i="20"/>
  <c r="C8" i="20"/>
  <c r="K10" i="20"/>
  <c r="K11" i="20"/>
  <c r="K12" i="20"/>
  <c r="M16" i="20"/>
  <c r="F29" i="20"/>
  <c r="D8" i="18"/>
  <c r="C8" i="18"/>
  <c r="F8" i="18"/>
  <c r="K10" i="18"/>
  <c r="K11" i="18"/>
  <c r="K12" i="18"/>
  <c r="M16" i="18"/>
  <c r="F29" i="18"/>
  <c r="P19" i="18"/>
  <c r="D8" i="17"/>
  <c r="C8" i="17"/>
  <c r="F8" i="17"/>
  <c r="K10" i="17"/>
  <c r="K11" i="17"/>
  <c r="K12" i="17"/>
  <c r="M16" i="17"/>
  <c r="P19" i="17"/>
  <c r="U26" i="17"/>
  <c r="U22" i="17"/>
  <c r="F29" i="17"/>
  <c r="D8" i="16"/>
  <c r="C8" i="16"/>
  <c r="F8" i="16"/>
  <c r="K10" i="16"/>
  <c r="K11" i="16"/>
  <c r="K12" i="16"/>
  <c r="M16" i="16"/>
  <c r="P19" i="16"/>
  <c r="U26" i="16"/>
  <c r="U22" i="16"/>
  <c r="F29" i="16"/>
  <c r="D8" i="15"/>
  <c r="C8" i="15"/>
  <c r="F8" i="15"/>
  <c r="K10" i="15"/>
  <c r="K11" i="15"/>
  <c r="K12" i="15"/>
  <c r="M16" i="15"/>
  <c r="F29" i="15"/>
  <c r="P19" i="15"/>
  <c r="D8" i="14"/>
  <c r="C8" i="14"/>
  <c r="F8" i="14"/>
  <c r="K10" i="14"/>
  <c r="K11" i="14"/>
  <c r="K12" i="14"/>
  <c r="M16" i="14"/>
  <c r="P19" i="14"/>
  <c r="U26" i="14"/>
  <c r="U22" i="14"/>
  <c r="F29" i="14"/>
  <c r="U26" i="20"/>
  <c r="U22" i="20"/>
  <c r="U22" i="25"/>
  <c r="U26" i="25"/>
  <c r="U18" i="25"/>
  <c r="U22" i="24"/>
  <c r="U26" i="24"/>
  <c r="U18" i="24"/>
  <c r="U22" i="23"/>
  <c r="U26" i="23"/>
  <c r="U18" i="23"/>
  <c r="U18" i="22"/>
  <c r="U22" i="21"/>
  <c r="U26" i="21"/>
  <c r="U18" i="21"/>
  <c r="U18" i="20"/>
  <c r="U22" i="18"/>
  <c r="U26" i="18"/>
  <c r="U18" i="18"/>
  <c r="U18" i="17"/>
  <c r="U18" i="16"/>
  <c r="U22" i="15"/>
  <c r="U26" i="15"/>
  <c r="U18" i="15"/>
  <c r="U18" i="14"/>
  <c r="F29" i="13"/>
  <c r="P19" i="13"/>
  <c r="U18" i="13"/>
  <c r="M16" i="13"/>
  <c r="K12" i="13"/>
  <c r="K11" i="13"/>
  <c r="K10" i="13"/>
  <c r="F8" i="13"/>
  <c r="D8" i="13"/>
  <c r="C8" i="13"/>
  <c r="F29" i="12"/>
  <c r="P19" i="12"/>
  <c r="U18" i="12"/>
  <c r="M16" i="12"/>
  <c r="K12" i="12"/>
  <c r="K11" i="12"/>
  <c r="K10" i="12"/>
  <c r="F8" i="12"/>
  <c r="D8" i="12"/>
  <c r="C8" i="12"/>
  <c r="K11" i="5"/>
  <c r="K12" i="5"/>
  <c r="F8" i="5"/>
  <c r="U22" i="13"/>
  <c r="U26" i="13"/>
  <c r="U22" i="12"/>
  <c r="U26" i="12"/>
  <c r="F29" i="11"/>
  <c r="P19" i="11"/>
  <c r="U18" i="11"/>
  <c r="M16" i="11"/>
  <c r="K12" i="11"/>
  <c r="K11" i="11"/>
  <c r="K10" i="11"/>
  <c r="F8" i="11"/>
  <c r="D8" i="11"/>
  <c r="C8" i="11"/>
  <c r="F29" i="10"/>
  <c r="M16" i="10"/>
  <c r="K12" i="10"/>
  <c r="K11" i="10"/>
  <c r="K10" i="10"/>
  <c r="F8" i="10"/>
  <c r="P19" i="10"/>
  <c r="D8" i="10"/>
  <c r="C8" i="10"/>
  <c r="U22" i="11"/>
  <c r="U26" i="11"/>
  <c r="U18" i="10"/>
  <c r="U26" i="10"/>
  <c r="U22" i="10"/>
  <c r="D5" i="6"/>
  <c r="F8" i="8"/>
  <c r="P19" i="8"/>
  <c r="F8" i="7"/>
  <c r="F29" i="8"/>
  <c r="U18" i="8"/>
  <c r="M16" i="8"/>
  <c r="K12" i="8"/>
  <c r="K11" i="8"/>
  <c r="K10" i="8"/>
  <c r="D8" i="8"/>
  <c r="C8" i="8"/>
  <c r="F29" i="7"/>
  <c r="P19" i="7"/>
  <c r="U18" i="7"/>
  <c r="M16" i="7"/>
  <c r="K12" i="7"/>
  <c r="K11" i="7"/>
  <c r="K10" i="7"/>
  <c r="D8" i="7"/>
  <c r="C8" i="7"/>
  <c r="U22" i="8"/>
  <c r="U26" i="8"/>
  <c r="U22" i="7"/>
  <c r="U26" i="7"/>
  <c r="F29" i="5"/>
  <c r="M16" i="5"/>
  <c r="D8" i="5"/>
  <c r="C8" i="5"/>
  <c r="P19" i="5"/>
  <c r="U22" i="5"/>
  <c r="U26" i="5"/>
  <c r="U18" i="5"/>
  <c r="P24" i="35" l="1"/>
  <c r="W23" i="35" s="1"/>
  <c r="U22" i="36"/>
  <c r="U26" i="36"/>
  <c r="U26" i="37"/>
  <c r="W27" i="35" l="1"/>
  <c r="W31" i="35"/>
</calcChain>
</file>

<file path=xl/sharedStrings.xml><?xml version="1.0" encoding="utf-8"?>
<sst xmlns="http://schemas.openxmlformats.org/spreadsheetml/2006/main" count="4423" uniqueCount="205">
  <si>
    <t>No</t>
  </si>
  <si>
    <t>Yes</t>
  </si>
  <si>
    <t>Rural</t>
  </si>
  <si>
    <t>Proximity to Subject</t>
  </si>
  <si>
    <t>none within 1 mile</t>
  </si>
  <si>
    <t>REFER</t>
  </si>
  <si>
    <t>Leasehold</t>
  </si>
  <si>
    <t>Fee Simple</t>
  </si>
  <si>
    <t>20-30</t>
  </si>
  <si>
    <t>30-50</t>
  </si>
  <si>
    <t>Room Count</t>
  </si>
  <si>
    <t>Beds</t>
  </si>
  <si>
    <t>Baths</t>
  </si>
  <si>
    <t>Match</t>
  </si>
  <si>
    <t>Average</t>
  </si>
  <si>
    <t>Location</t>
  </si>
  <si>
    <t>Urban</t>
  </si>
  <si>
    <t>Suburban</t>
  </si>
  <si>
    <t xml:space="preserve">Growth Rate </t>
  </si>
  <si>
    <t>Rapid</t>
  </si>
  <si>
    <t>Stable</t>
  </si>
  <si>
    <t>Property Values</t>
  </si>
  <si>
    <t>Increasing</t>
  </si>
  <si>
    <t>Declining</t>
  </si>
  <si>
    <t>Demand/Supply</t>
  </si>
  <si>
    <t>Shortage</t>
  </si>
  <si>
    <t>In Balance</t>
  </si>
  <si>
    <t>Over Supply</t>
  </si>
  <si>
    <t>Marketing Time</t>
  </si>
  <si>
    <t>Gross Living SQFT</t>
  </si>
  <si>
    <t>Prior Foreclosure</t>
  </si>
  <si>
    <t>Net Adjustment Gross</t>
  </si>
  <si>
    <t>Appraisal</t>
  </si>
  <si>
    <t>Difference</t>
  </si>
  <si>
    <t>TOTAL</t>
  </si>
  <si>
    <r>
      <t xml:space="preserve">IF </t>
    </r>
    <r>
      <rPr>
        <sz val="10"/>
        <color indexed="10"/>
        <rFont val="Arial"/>
        <family val="2"/>
      </rPr>
      <t>#VALUE</t>
    </r>
    <r>
      <rPr>
        <sz val="10"/>
        <rFont val="Arial"/>
        <family val="2"/>
      </rPr>
      <t xml:space="preserve"> OR </t>
    </r>
    <r>
      <rPr>
        <sz val="10"/>
        <color indexed="10"/>
        <rFont val="Arial"/>
        <family val="2"/>
      </rPr>
      <t>REFER</t>
    </r>
    <r>
      <rPr>
        <sz val="10"/>
        <rFont val="Arial"/>
        <family val="2"/>
      </rPr>
      <t xml:space="preserve"> REPORT TO MANAGER</t>
    </r>
  </si>
  <si>
    <t>1)</t>
  </si>
  <si>
    <t>2)</t>
  </si>
  <si>
    <t>3)</t>
  </si>
  <si>
    <t>4)</t>
  </si>
  <si>
    <t>EVALUATION</t>
  </si>
  <si>
    <t>ACCEPT</t>
  </si>
  <si>
    <t>REVIEW</t>
  </si>
  <si>
    <t xml:space="preserve">10 OR Above </t>
  </si>
  <si>
    <t>INPUTS &gt;</t>
  </si>
  <si>
    <t>&lt; INPUTS</t>
  </si>
  <si>
    <t>Matt Weatherhead</t>
  </si>
  <si>
    <r>
      <t xml:space="preserve">LIST </t>
    </r>
    <r>
      <rPr>
        <sz val="10"/>
        <color rgb="FFFF0000"/>
        <rFont val="Arial"/>
        <family val="2"/>
      </rPr>
      <t>REFER'S</t>
    </r>
    <r>
      <rPr>
        <sz val="10"/>
        <rFont val="Arial"/>
        <family val="2"/>
      </rPr>
      <t xml:space="preserve"> AND REASONS WHY</t>
    </r>
  </si>
  <si>
    <r>
      <rPr>
        <sz val="10"/>
        <color rgb="FFFF0000"/>
        <rFont val="Arial"/>
        <family val="2"/>
      </rPr>
      <t>REFER</t>
    </r>
    <r>
      <rPr>
        <sz val="10"/>
        <rFont val="Arial"/>
        <family val="2"/>
      </rPr>
      <t xml:space="preserve"> OR </t>
    </r>
    <r>
      <rPr>
        <sz val="10"/>
        <color rgb="FFFF0000"/>
        <rFont val="Arial"/>
        <family val="2"/>
      </rPr>
      <t xml:space="preserve">#VALUE </t>
    </r>
    <r>
      <rPr>
        <sz val="10"/>
        <rFont val="Arial"/>
        <family val="2"/>
      </rPr>
      <t>(TABLE)</t>
    </r>
  </si>
  <si>
    <t>&lt; INPUT</t>
  </si>
  <si>
    <t>INPUT &gt;</t>
  </si>
  <si>
    <t>INPUTS* &gt;</t>
  </si>
  <si>
    <t>For Baths*</t>
  </si>
  <si>
    <t>All Within 1 Mile</t>
  </si>
  <si>
    <t>2/3 In Within 1 Mile</t>
  </si>
  <si>
    <t>1/3 Within 1 Mile</t>
  </si>
  <si>
    <t>Less Than 20</t>
  </si>
  <si>
    <t>Over 50</t>
  </si>
  <si>
    <t>*For Each Comp</t>
  </si>
  <si>
    <t>2/3 Fit</t>
  </si>
  <si>
    <t>1/3 Fit</t>
  </si>
  <si>
    <t>0 Fit</t>
  </si>
  <si>
    <t>For Beds*</t>
  </si>
  <si>
    <t>Less Than 9%</t>
  </si>
  <si>
    <t>Below 15%</t>
  </si>
  <si>
    <t>Greater Than 15%</t>
  </si>
  <si>
    <t>Average  Sales Price Comparison</t>
  </si>
  <si>
    <t>Comp 1</t>
  </si>
  <si>
    <t>Comp 2</t>
  </si>
  <si>
    <t>Comp 3</t>
  </si>
  <si>
    <t>If Less Than 5%</t>
  </si>
  <si>
    <t>If Less Than 10%</t>
  </si>
  <si>
    <t>If Over 10%</t>
  </si>
  <si>
    <t>Slow</t>
  </si>
  <si>
    <t>Under 3 Months</t>
  </si>
  <si>
    <t>3-6 Months</t>
  </si>
  <si>
    <t>Over 6 Months</t>
  </si>
  <si>
    <t>ALL Within 10%</t>
  </si>
  <si>
    <t>2/3 Within 10%</t>
  </si>
  <si>
    <t>1/3 Within 10%</t>
  </si>
  <si>
    <t>None Within 10%</t>
  </si>
  <si>
    <t>Date Of Prior Sale/Transfer</t>
  </si>
  <si>
    <t>Over 1 Year</t>
  </si>
  <si>
    <t>Within 1 Year</t>
  </si>
  <si>
    <t>0 TO 3</t>
  </si>
  <si>
    <t>4 TO 9</t>
  </si>
  <si>
    <t>Actual Age/Subject</t>
  </si>
  <si>
    <t>7354 Bowden road</t>
  </si>
  <si>
    <t>0 BUCANNEER E JAX</t>
  </si>
  <si>
    <t>12157 Grasse Street JAX</t>
  </si>
  <si>
    <t>116 LAUREL COURT PONTE VEDRA</t>
  </si>
  <si>
    <t>3133 MAPLE RUN KISSIMMEE</t>
  </si>
  <si>
    <t>623 DESMOINES COURT POINCIANA, FL 34759</t>
  </si>
  <si>
    <t>619 DESMOINES COURT POINCIANA, FL 34759</t>
  </si>
  <si>
    <t>615 DESMOINES COURT POINCIANA, FL 34759</t>
  </si>
  <si>
    <t>2024 WATERWAY ISLAND LANE JAX BEACH, FL 32250</t>
  </si>
  <si>
    <t>3186 HORN COURT JAX BEACH, FL 32250</t>
  </si>
  <si>
    <t>Note</t>
  </si>
  <si>
    <t>Address</t>
  </si>
  <si>
    <t>Risk Score</t>
  </si>
  <si>
    <t>Meaning</t>
  </si>
  <si>
    <t>comp 1</t>
  </si>
  <si>
    <t>comp 2</t>
  </si>
  <si>
    <t>comp 3</t>
  </si>
  <si>
    <t>subject</t>
  </si>
  <si>
    <t>SQFT</t>
  </si>
  <si>
    <t>GLSQFT</t>
  </si>
  <si>
    <t>%</t>
  </si>
  <si>
    <t>X</t>
  </si>
  <si>
    <t>notes*</t>
  </si>
  <si>
    <t>Appraised Value</t>
  </si>
  <si>
    <t>REFERED</t>
  </si>
  <si>
    <t>2*</t>
  </si>
  <si>
    <r>
      <rPr>
        <sz val="10"/>
        <color rgb="FFFF0000"/>
        <rFont val="Arial"/>
        <family val="2"/>
      </rPr>
      <t>REFERED TO MANAGEMENT</t>
    </r>
    <r>
      <rPr>
        <sz val="10"/>
        <rFont val="Arial"/>
        <family val="2"/>
      </rPr>
      <t xml:space="preserve"> all SQFT was above the 10% threshold 2 were 12%, OTHER WAS 77%</t>
    </r>
  </si>
  <si>
    <r>
      <rPr>
        <sz val="10"/>
        <color rgb="FFFF0000"/>
        <rFont val="Arial"/>
        <family val="2"/>
      </rPr>
      <t>REFERED TO MANAGEMENT</t>
    </r>
    <r>
      <rPr>
        <sz val="10"/>
        <rFont val="Arial"/>
        <family val="2"/>
      </rPr>
      <t xml:space="preserve"> all JUST OUTSIDE 1 MILE</t>
    </r>
  </si>
  <si>
    <t>6*</t>
  </si>
  <si>
    <t>^ INPUTS ^</t>
  </si>
  <si>
    <r>
      <t xml:space="preserve">REVIEW </t>
    </r>
    <r>
      <rPr>
        <sz val="10"/>
        <rFont val="Arial"/>
        <family val="2"/>
      </rPr>
      <t>ONLY ONE HOUSE FIT IT ON ROOMS (4)</t>
    </r>
  </si>
  <si>
    <r>
      <t>IF FAILED (</t>
    </r>
    <r>
      <rPr>
        <sz val="10"/>
        <color rgb="FFFF0000"/>
        <rFont val="Arial"/>
        <family val="2"/>
      </rPr>
      <t>* IS 3 ADDITIONAL POINTS</t>
    </r>
    <r>
      <rPr>
        <sz val="10"/>
        <rFont val="Arial"/>
        <family val="2"/>
      </rPr>
      <t>)</t>
    </r>
  </si>
  <si>
    <t>ACCEPTED</t>
  </si>
  <si>
    <r>
      <t>3/REFER</t>
    </r>
    <r>
      <rPr>
        <sz val="10"/>
        <color rgb="FFFF0000"/>
        <rFont val="Arial"/>
        <family val="2"/>
      </rPr>
      <t>*</t>
    </r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</si>
  <si>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ON BOTH</t>
    </r>
  </si>
  <si>
    <t>all  comp house had 4 beds instead of 3</t>
  </si>
  <si>
    <t>25 Point Scale</t>
  </si>
  <si>
    <t>5344 5th Avenue Callahan</t>
  </si>
  <si>
    <t>0 Scumacher Ave</t>
  </si>
  <si>
    <t>10*</t>
  </si>
  <si>
    <r>
      <rPr>
        <sz val="10"/>
        <color theme="7" tint="-0.249977111117893"/>
        <rFont val="Arial"/>
        <family val="2"/>
      </rPr>
      <t>REVIEW</t>
    </r>
    <r>
      <rPr>
        <sz val="10"/>
        <rFont val="Arial"/>
        <family val="2"/>
      </rPr>
      <t xml:space="preserve"> all comp house had 4 beds instead of 3</t>
    </r>
  </si>
  <si>
    <t>*If subject more than comps 0</t>
  </si>
  <si>
    <t>*even if new construction</t>
  </si>
  <si>
    <r>
      <rPr>
        <sz val="10"/>
        <color rgb="FFFF0000"/>
        <rFont val="Arial"/>
        <family val="2"/>
      </rPr>
      <t>REFERED TO MANAGEMENT</t>
    </r>
    <r>
      <rPr>
        <sz val="10"/>
        <rFont val="Arial"/>
        <family val="2"/>
      </rPr>
      <t xml:space="preserve"> all OUTSIDE 1 MILE 2 Duplexs</t>
    </r>
  </si>
  <si>
    <t>Zinnia Ln E</t>
  </si>
  <si>
    <t>Tinkham Avenue</t>
  </si>
  <si>
    <t>3933 Rose St (1) 2 year old</t>
  </si>
  <si>
    <t>1)PROXIMITY TO SUBJECT</t>
  </si>
  <si>
    <t>3933 Rose St (2) Recent</t>
  </si>
  <si>
    <t>bowden rd 7354</t>
  </si>
  <si>
    <r>
      <t xml:space="preserve">1) </t>
    </r>
    <r>
      <rPr>
        <sz val="10"/>
        <color rgb="FFFF0000"/>
        <rFont val="Arial"/>
        <family val="2"/>
      </rPr>
      <t>RURAL</t>
    </r>
  </si>
  <si>
    <t>Countree Life Way 55025</t>
  </si>
  <si>
    <r>
      <t xml:space="preserve">1) </t>
    </r>
    <r>
      <rPr>
        <sz val="18"/>
        <color rgb="FFFF0000"/>
        <rFont val="Arial"/>
        <family val="2"/>
      </rPr>
      <t>RURAL</t>
    </r>
  </si>
  <si>
    <t>Daylilly 6213</t>
  </si>
  <si>
    <t xml:space="preserve">1) </t>
  </si>
  <si>
    <t>DesMoines Court 623</t>
  </si>
  <si>
    <t>Landward Lane 1776</t>
  </si>
  <si>
    <t>3133 Maple Run</t>
  </si>
  <si>
    <t>1) none with 1 mile</t>
  </si>
  <si>
    <t>255 Myra</t>
  </si>
  <si>
    <t xml:space="preserve"> 516 meldrum lane</t>
  </si>
  <si>
    <t>3) Gross living space much better</t>
  </si>
  <si>
    <t>2) really  far away</t>
  </si>
  <si>
    <t>1) Comp Values are Way off</t>
  </si>
  <si>
    <t xml:space="preserve"> 3808 River Grove dr</t>
  </si>
  <si>
    <t xml:space="preserve">3) </t>
  </si>
  <si>
    <t xml:space="preserve">2) </t>
  </si>
  <si>
    <t>Rock Drive 2239</t>
  </si>
  <si>
    <t>Plantation Oaks 3764</t>
  </si>
  <si>
    <t>748 Viscaya</t>
  </si>
  <si>
    <t>Waterway island way 2024</t>
  </si>
  <si>
    <t>3933 Rose St (3) newest</t>
  </si>
  <si>
    <t>1)RURAL</t>
  </si>
  <si>
    <t>Lot 4 Oakleaf</t>
  </si>
  <si>
    <t>Lot 5 Oakleaf</t>
  </si>
  <si>
    <t>1) Proximity To Subject</t>
  </si>
  <si>
    <t>0 Thunder Road Lot 2</t>
  </si>
  <si>
    <t>2)Living SQFT</t>
  </si>
  <si>
    <t>1) Proximity to Subject</t>
  </si>
  <si>
    <t xml:space="preserve">2) Average sales price </t>
  </si>
  <si>
    <t>3)Living SQFT</t>
  </si>
  <si>
    <t>0 Zora St Lot 2</t>
  </si>
  <si>
    <t>0 Grant Rd</t>
  </si>
  <si>
    <t>Adjustment Gross</t>
  </si>
  <si>
    <t>2) Ajustment Gross</t>
  </si>
  <si>
    <t>1) Average sales Price Comparison</t>
  </si>
  <si>
    <t>151 Sawgrass Corners Dr</t>
  </si>
  <si>
    <t>1) Liviving SQFT all outside 10%</t>
  </si>
  <si>
    <t>Within 6 months</t>
  </si>
  <si>
    <t>Less than 5%</t>
  </si>
  <si>
    <t>All Within .5 Mile</t>
  </si>
  <si>
    <t>None Within 7%</t>
  </si>
  <si>
    <t>1/3 Within 7%</t>
  </si>
  <si>
    <t>2/3 Within 7%</t>
  </si>
  <si>
    <t>ALL Within 7%</t>
  </si>
  <si>
    <t>Brown Street Lot 16, 17</t>
  </si>
  <si>
    <t xml:space="preserve">Hawthorn way </t>
  </si>
  <si>
    <t>1) Over $1,000,000</t>
  </si>
  <si>
    <t xml:space="preserve">52 Marshview </t>
  </si>
  <si>
    <t>Corlogic</t>
  </si>
  <si>
    <t>Flood Plains</t>
  </si>
  <si>
    <t>Confidence Score</t>
  </si>
  <si>
    <t>Pass Value</t>
  </si>
  <si>
    <t>95-100</t>
  </si>
  <si>
    <t>80-94</t>
  </si>
  <si>
    <t>70-79</t>
  </si>
  <si>
    <t>Above 3.5%</t>
  </si>
  <si>
    <t>Below 70</t>
  </si>
  <si>
    <t>Standard Deviation</t>
  </si>
  <si>
    <t>0-10</t>
  </si>
  <si>
    <t>Over 10</t>
  </si>
  <si>
    <t>*&gt;</t>
  </si>
  <si>
    <t>27 Point Scale</t>
  </si>
  <si>
    <t>*</t>
  </si>
  <si>
    <t>0 Raynar</t>
  </si>
  <si>
    <t>Olympic Drive</t>
  </si>
  <si>
    <t>256 Moses Creek</t>
  </si>
  <si>
    <t>1) 2 Comps 4 miles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</si>
</sst>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006100"/>
      <name val="Calibri"/>
      <family val="2"/>
      <scheme val="minor"/>
    </font>
    <font>
      <sz val="28"/>
      <color rgb="FF9C6500"/>
      <name val="Calibri"/>
      <family val="2"/>
      <scheme val="minor"/>
    </font>
    <font>
      <sz val="28"/>
      <color rgb="FF9C0006"/>
      <name val="Calibri"/>
      <family val="2"/>
      <scheme val="minor"/>
    </font>
    <font>
      <sz val="10"/>
      <color rgb="FFFF0000"/>
      <name val="Arial"/>
      <family val="2"/>
    </font>
    <font>
      <i/>
      <u/>
      <sz val="10"/>
      <name val="Arial"/>
      <family val="2"/>
    </font>
    <font>
      <sz val="10"/>
      <color theme="7" tint="-0.249977111117893"/>
      <name val="Arial"/>
      <family val="2"/>
    </font>
    <font>
      <b/>
      <sz val="11"/>
      <color rgb="FFC00000"/>
      <name val="Calibri"/>
      <family val="2"/>
      <scheme val="minor"/>
    </font>
    <font>
      <sz val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9" fillId="2" borderId="0" applyNumberFormat="0" applyBorder="0" applyAlignment="0" applyProtection="0"/>
    <xf numFmtId="0" fontId="10" fillId="4" borderId="12" applyNumberFormat="0" applyAlignment="0" applyProtection="0"/>
    <xf numFmtId="44" fontId="5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3" borderId="13" applyNumberFormat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19" applyNumberFormat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</cellStyleXfs>
  <cellXfs count="3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15" fillId="0" borderId="0" xfId="8"/>
    <xf numFmtId="0" fontId="14" fillId="3" borderId="13" xfId="6"/>
    <xf numFmtId="0" fontId="0" fillId="0" borderId="2" xfId="0" applyBorder="1"/>
    <xf numFmtId="0" fontId="0" fillId="0" borderId="4" xfId="0" applyBorder="1"/>
    <xf numFmtId="0" fontId="6" fillId="0" borderId="3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right"/>
    </xf>
    <xf numFmtId="0" fontId="6" fillId="0" borderId="6" xfId="0" applyFont="1" applyBorder="1"/>
    <xf numFmtId="0" fontId="6" fillId="0" borderId="0" xfId="0" applyFont="1" applyFill="1" applyBorder="1"/>
    <xf numFmtId="0" fontId="6" fillId="0" borderId="8" xfId="0" applyFont="1" applyBorder="1"/>
    <xf numFmtId="0" fontId="6" fillId="0" borderId="2" xfId="0" applyFont="1" applyBorder="1"/>
    <xf numFmtId="0" fontId="6" fillId="0" borderId="5" xfId="0" applyFont="1" applyFill="1" applyBorder="1"/>
    <xf numFmtId="0" fontId="6" fillId="0" borderId="3" xfId="0" applyFont="1" applyFill="1" applyBorder="1"/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0" xfId="0" applyFont="1" applyFill="1" applyBorder="1"/>
    <xf numFmtId="0" fontId="0" fillId="0" borderId="10" xfId="0" applyBorder="1"/>
    <xf numFmtId="0" fontId="6" fillId="0" borderId="8" xfId="0" applyFont="1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0" fillId="4" borderId="12" xfId="2"/>
    <xf numFmtId="0" fontId="0" fillId="0" borderId="9" xfId="0" applyBorder="1"/>
    <xf numFmtId="164" fontId="12" fillId="6" borderId="14" xfId="3" applyNumberFormat="1" applyFont="1" applyFill="1" applyBorder="1"/>
    <xf numFmtId="164" fontId="12" fillId="6" borderId="15" xfId="3" applyNumberFormat="1" applyFont="1" applyFill="1" applyBorder="1"/>
    <xf numFmtId="164" fontId="12" fillId="6" borderId="16" xfId="3" applyNumberFormat="1" applyFont="1" applyFill="1" applyBorder="1"/>
    <xf numFmtId="164" fontId="0" fillId="0" borderId="1" xfId="0" applyNumberFormat="1" applyBorder="1"/>
    <xf numFmtId="164" fontId="12" fillId="6" borderId="17" xfId="3" applyNumberFormat="1" applyFont="1" applyFill="1" applyBorder="1"/>
    <xf numFmtId="10" fontId="10" fillId="4" borderId="18" xfId="7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2" xfId="0" applyFont="1" applyBorder="1" applyAlignment="1">
      <alignment horizontal="right"/>
    </xf>
    <xf numFmtId="16" fontId="6" fillId="0" borderId="3" xfId="0" applyNumberFormat="1" applyFont="1" applyBorder="1"/>
    <xf numFmtId="0" fontId="11" fillId="5" borderId="2" xfId="4" applyBorder="1"/>
    <xf numFmtId="0" fontId="13" fillId="7" borderId="4" xfId="5" applyBorder="1"/>
    <xf numFmtId="0" fontId="9" fillId="2" borderId="1" xfId="1" applyBorder="1"/>
    <xf numFmtId="0" fontId="6" fillId="0" borderId="7" xfId="0" applyFont="1" applyBorder="1"/>
    <xf numFmtId="0" fontId="6" fillId="0" borderId="0" xfId="0" applyFont="1"/>
    <xf numFmtId="0" fontId="20" fillId="0" borderId="9" xfId="0" applyFont="1" applyBorder="1"/>
    <xf numFmtId="0" fontId="6" fillId="0" borderId="7" xfId="0" applyFont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1" xfId="0" applyBorder="1"/>
    <xf numFmtId="0" fontId="6" fillId="0" borderId="6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/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6" borderId="22" xfId="9" applyBorder="1"/>
    <xf numFmtId="0" fontId="12" fillId="6" borderId="19" xfId="9" applyBorder="1"/>
    <xf numFmtId="0" fontId="12" fillId="6" borderId="15" xfId="9" applyBorder="1"/>
    <xf numFmtId="44" fontId="0" fillId="0" borderId="0" xfId="3" applyFont="1" applyAlignment="1">
      <alignment horizontal="center"/>
    </xf>
    <xf numFmtId="44" fontId="0" fillId="0" borderId="20" xfId="3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/>
    <xf numFmtId="0" fontId="11" fillId="5" borderId="0" xfId="4" applyAlignment="1">
      <alignment horizontal="center"/>
    </xf>
    <xf numFmtId="0" fontId="11" fillId="5" borderId="20" xfId="4" applyBorder="1" applyAlignment="1">
      <alignment horizontal="center"/>
    </xf>
    <xf numFmtId="0" fontId="13" fillId="7" borderId="0" xfId="5" applyAlignment="1">
      <alignment horizontal="center"/>
    </xf>
    <xf numFmtId="0" fontId="19" fillId="0" borderId="0" xfId="0" applyFont="1"/>
    <xf numFmtId="0" fontId="21" fillId="0" borderId="0" xfId="0" applyFont="1"/>
    <xf numFmtId="9" fontId="10" fillId="4" borderId="23" xfId="7" applyFont="1" applyFill="1" applyBorder="1"/>
    <xf numFmtId="9" fontId="10" fillId="4" borderId="24" xfId="7" applyFont="1" applyFill="1" applyBorder="1"/>
    <xf numFmtId="9" fontId="10" fillId="4" borderId="25" xfId="7" applyFont="1" applyFill="1" applyBorder="1"/>
    <xf numFmtId="0" fontId="5" fillId="0" borderId="6" xfId="0" applyFont="1" applyBorder="1"/>
    <xf numFmtId="0" fontId="12" fillId="6" borderId="26" xfId="9" applyBorder="1"/>
    <xf numFmtId="0" fontId="5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2" borderId="0" xfId="1" applyAlignment="1">
      <alignment horizontal="center"/>
    </xf>
    <xf numFmtId="0" fontId="5" fillId="0" borderId="0" xfId="0" applyFont="1" applyBorder="1" applyAlignment="1">
      <alignment horizontal="center"/>
    </xf>
    <xf numFmtId="0" fontId="11" fillId="5" borderId="0" xfId="4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2" borderId="0" xfId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22" fillId="4" borderId="12" xfId="2" applyFont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4" fontId="5" fillId="0" borderId="0" xfId="3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9" borderId="0" xfId="0" applyFont="1" applyFill="1"/>
    <xf numFmtId="0" fontId="0" fillId="9" borderId="0" xfId="0" applyFill="1"/>
    <xf numFmtId="0" fontId="6" fillId="9" borderId="0" xfId="0" applyFont="1" applyFill="1"/>
    <xf numFmtId="0" fontId="0" fillId="9" borderId="0" xfId="0" applyFill="1" applyBorder="1"/>
    <xf numFmtId="0" fontId="15" fillId="9" borderId="0" xfId="8" applyFill="1"/>
    <xf numFmtId="0" fontId="19" fillId="9" borderId="0" xfId="0" applyFont="1" applyFill="1"/>
    <xf numFmtId="0" fontId="6" fillId="9" borderId="0" xfId="0" applyFont="1" applyFill="1" applyBorder="1"/>
    <xf numFmtId="0" fontId="14" fillId="3" borderId="27" xfId="6" applyBorder="1"/>
    <xf numFmtId="0" fontId="0" fillId="9" borderId="28" xfId="0" applyFill="1" applyBorder="1"/>
    <xf numFmtId="0" fontId="0" fillId="9" borderId="20" xfId="0" applyFill="1" applyBorder="1"/>
    <xf numFmtId="44" fontId="23" fillId="0" borderId="10" xfId="3" applyFont="1" applyBorder="1"/>
    <xf numFmtId="44" fontId="23" fillId="0" borderId="0" xfId="3" applyFont="1" applyBorder="1" applyAlignment="1">
      <alignment horizontal="left"/>
    </xf>
    <xf numFmtId="0" fontId="5" fillId="0" borderId="5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5" fillId="0" borderId="7" xfId="0" applyFont="1" applyBorder="1"/>
    <xf numFmtId="0" fontId="5" fillId="0" borderId="5" xfId="0" applyFont="1" applyBorder="1"/>
    <xf numFmtId="16" fontId="5" fillId="0" borderId="3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0" borderId="8" xfId="0" applyFont="1" applyBorder="1"/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0" xfId="0" applyFont="1" applyFill="1" applyBorder="1"/>
    <xf numFmtId="0" fontId="5" fillId="0" borderId="11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/>
    <xf numFmtId="0" fontId="23" fillId="0" borderId="0" xfId="0" applyFont="1" applyAlignment="1">
      <alignment horizontal="left" vertical="top"/>
    </xf>
    <xf numFmtId="0" fontId="6" fillId="9" borderId="8" xfId="0" applyFont="1" applyFill="1" applyBorder="1"/>
    <xf numFmtId="0" fontId="0" fillId="9" borderId="11" xfId="0" applyFill="1" applyBorder="1"/>
    <xf numFmtId="0" fontId="0" fillId="9" borderId="2" xfId="0" applyFill="1" applyBorder="1"/>
    <xf numFmtId="0" fontId="6" fillId="9" borderId="3" xfId="0" applyFont="1" applyFill="1" applyBorder="1"/>
    <xf numFmtId="0" fontId="0" fillId="9" borderId="4" xfId="0" applyFill="1" applyBorder="1"/>
    <xf numFmtId="0" fontId="6" fillId="9" borderId="5" xfId="0" applyFont="1" applyFill="1" applyBorder="1"/>
    <xf numFmtId="0" fontId="0" fillId="9" borderId="10" xfId="0" applyFill="1" applyBorder="1"/>
    <xf numFmtId="0" fontId="0" fillId="9" borderId="1" xfId="0" applyFill="1" applyBorder="1"/>
    <xf numFmtId="0" fontId="6" fillId="9" borderId="1" xfId="0" applyFont="1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0" fillId="9" borderId="4" xfId="0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6" fillId="9" borderId="10" xfId="0" applyFont="1" applyFill="1" applyBorder="1"/>
    <xf numFmtId="0" fontId="6" fillId="9" borderId="11" xfId="0" applyFont="1" applyFill="1" applyBorder="1"/>
    <xf numFmtId="0" fontId="5" fillId="9" borderId="2" xfId="0" applyFont="1" applyFill="1" applyBorder="1" applyAlignment="1">
      <alignment horizontal="right"/>
    </xf>
    <xf numFmtId="0" fontId="0" fillId="9" borderId="11" xfId="0" applyFill="1" applyBorder="1" applyAlignment="1">
      <alignment horizontal="center"/>
    </xf>
    <xf numFmtId="0" fontId="6" fillId="9" borderId="2" xfId="0" applyFont="1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6" fillId="9" borderId="4" xfId="0" applyFont="1" applyFill="1" applyBorder="1" applyAlignment="1">
      <alignment horizontal="right"/>
    </xf>
    <xf numFmtId="0" fontId="5" fillId="9" borderId="10" xfId="0" applyFont="1" applyFill="1" applyBorder="1" applyAlignment="1">
      <alignment horizontal="center"/>
    </xf>
    <xf numFmtId="16" fontId="6" fillId="9" borderId="3" xfId="0" applyNumberFormat="1" applyFont="1" applyFill="1" applyBorder="1"/>
    <xf numFmtId="0" fontId="5" fillId="9" borderId="8" xfId="0" applyFont="1" applyFill="1" applyBorder="1"/>
    <xf numFmtId="0" fontId="0" fillId="9" borderId="3" xfId="0" applyFill="1" applyBorder="1"/>
    <xf numFmtId="0" fontId="14" fillId="3" borderId="13" xfId="6" applyBorder="1"/>
    <xf numFmtId="0" fontId="15" fillId="9" borderId="0" xfId="8" applyFill="1" applyBorder="1"/>
    <xf numFmtId="0" fontId="15" fillId="9" borderId="3" xfId="8" applyFill="1" applyBorder="1"/>
    <xf numFmtId="0" fontId="10" fillId="4" borderId="12" xfId="2" applyBorder="1"/>
    <xf numFmtId="0" fontId="19" fillId="9" borderId="0" xfId="0" applyFont="1" applyFill="1" applyBorder="1"/>
    <xf numFmtId="0" fontId="5" fillId="9" borderId="0" xfId="0" applyFont="1" applyFill="1" applyBorder="1"/>
    <xf numFmtId="0" fontId="0" fillId="9" borderId="5" xfId="0" applyFill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23" fillId="0" borderId="0" xfId="0" applyNumberFormat="1" applyFont="1"/>
    <xf numFmtId="164" fontId="12" fillId="6" borderId="29" xfId="3" applyNumberFormat="1" applyFont="1" applyFill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left"/>
    </xf>
    <xf numFmtId="9" fontId="0" fillId="0" borderId="8" xfId="0" applyNumberFormat="1" applyBorder="1" applyAlignment="1">
      <alignment horizontal="left"/>
    </xf>
    <xf numFmtId="9" fontId="0" fillId="0" borderId="3" xfId="0" applyNumberFormat="1" applyBorder="1" applyAlignment="1">
      <alignment horizontal="left"/>
    </xf>
    <xf numFmtId="10" fontId="0" fillId="0" borderId="3" xfId="0" applyNumberFormat="1" applyBorder="1" applyAlignment="1">
      <alignment horizontal="left"/>
    </xf>
    <xf numFmtId="10" fontId="10" fillId="4" borderId="12" xfId="7" applyNumberFormat="1" applyFont="1" applyFill="1" applyBorder="1" applyAlignment="1">
      <alignment horizontal="right"/>
    </xf>
    <xf numFmtId="44" fontId="0" fillId="0" borderId="0" xfId="3" applyFont="1"/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8" borderId="6" xfId="12" applyFont="1" applyBorder="1" applyAlignment="1">
      <alignment horizontal="center"/>
    </xf>
    <xf numFmtId="0" fontId="2" fillId="8" borderId="9" xfId="12" applyBorder="1" applyAlignment="1">
      <alignment horizontal="center"/>
    </xf>
    <xf numFmtId="0" fontId="2" fillId="8" borderId="7" xfId="12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8" xfId="1" applyFont="1" applyBorder="1" applyAlignment="1">
      <alignment horizontal="center" vertical="center" wrapText="1"/>
    </xf>
    <xf numFmtId="0" fontId="18" fillId="2" borderId="11" xfId="1" applyFont="1" applyBorder="1" applyAlignment="1">
      <alignment horizontal="center" vertical="center" wrapText="1"/>
    </xf>
    <xf numFmtId="0" fontId="18" fillId="2" borderId="2" xfId="1" applyFont="1" applyBorder="1" applyAlignment="1">
      <alignment horizontal="center" vertical="center" wrapText="1"/>
    </xf>
    <xf numFmtId="0" fontId="18" fillId="2" borderId="3" xfId="1" applyFont="1" applyBorder="1" applyAlignment="1">
      <alignment horizontal="center" vertical="center" wrapText="1"/>
    </xf>
    <xf numFmtId="0" fontId="18" fillId="2" borderId="0" xfId="1" applyFont="1" applyBorder="1" applyAlignment="1">
      <alignment horizontal="center" vertical="center" wrapText="1"/>
    </xf>
    <xf numFmtId="0" fontId="18" fillId="2" borderId="4" xfId="1" applyFont="1" applyBorder="1" applyAlignment="1">
      <alignment horizontal="center" vertical="center" wrapText="1"/>
    </xf>
    <xf numFmtId="0" fontId="18" fillId="2" borderId="5" xfId="1" applyFont="1" applyBorder="1" applyAlignment="1">
      <alignment horizontal="center" vertical="center" wrapText="1"/>
    </xf>
    <xf numFmtId="0" fontId="18" fillId="2" borderId="10" xfId="1" applyFont="1" applyBorder="1" applyAlignment="1">
      <alignment horizontal="center" vertical="center" wrapText="1"/>
    </xf>
    <xf numFmtId="0" fontId="18" fillId="2" borderId="1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6" fillId="5" borderId="8" xfId="4" applyFont="1" applyBorder="1" applyAlignment="1">
      <alignment horizontal="center" vertical="center" wrapText="1"/>
    </xf>
    <xf numFmtId="0" fontId="16" fillId="5" borderId="11" xfId="4" applyFont="1" applyBorder="1" applyAlignment="1">
      <alignment horizontal="center" vertical="center" wrapText="1"/>
    </xf>
    <xf numFmtId="0" fontId="16" fillId="5" borderId="2" xfId="4" applyFont="1" applyBorder="1" applyAlignment="1">
      <alignment horizontal="center" vertical="center" wrapText="1"/>
    </xf>
    <xf numFmtId="0" fontId="16" fillId="5" borderId="3" xfId="4" applyFont="1" applyBorder="1" applyAlignment="1">
      <alignment horizontal="center" vertical="center" wrapText="1"/>
    </xf>
    <xf numFmtId="0" fontId="16" fillId="5" borderId="0" xfId="4" applyFont="1" applyBorder="1" applyAlignment="1">
      <alignment horizontal="center" vertical="center" wrapText="1"/>
    </xf>
    <xf numFmtId="0" fontId="16" fillId="5" borderId="4" xfId="4" applyFont="1" applyBorder="1" applyAlignment="1">
      <alignment horizontal="center" vertical="center" wrapText="1"/>
    </xf>
    <xf numFmtId="0" fontId="16" fillId="5" borderId="5" xfId="4" applyFont="1" applyBorder="1" applyAlignment="1">
      <alignment horizontal="center" vertical="center" wrapText="1"/>
    </xf>
    <xf numFmtId="0" fontId="16" fillId="5" borderId="10" xfId="4" applyFont="1" applyBorder="1" applyAlignment="1">
      <alignment horizontal="center" vertical="center" wrapText="1"/>
    </xf>
    <xf numFmtId="0" fontId="16" fillId="5" borderId="1" xfId="4" applyFont="1" applyBorder="1" applyAlignment="1">
      <alignment horizontal="center" vertical="center" wrapText="1"/>
    </xf>
    <xf numFmtId="0" fontId="17" fillId="7" borderId="8" xfId="5" applyFont="1" applyBorder="1" applyAlignment="1">
      <alignment horizontal="center" vertical="center" wrapText="1"/>
    </xf>
    <xf numFmtId="0" fontId="17" fillId="7" borderId="11" xfId="5" applyFont="1" applyBorder="1" applyAlignment="1">
      <alignment horizontal="center" vertical="center" wrapText="1"/>
    </xf>
    <xf numFmtId="0" fontId="17" fillId="7" borderId="2" xfId="5" applyFont="1" applyBorder="1" applyAlignment="1">
      <alignment horizontal="center" vertical="center" wrapText="1"/>
    </xf>
    <xf numFmtId="0" fontId="17" fillId="7" borderId="3" xfId="5" applyFont="1" applyBorder="1" applyAlignment="1">
      <alignment horizontal="center" vertical="center" wrapText="1"/>
    </xf>
    <xf numFmtId="0" fontId="17" fillId="7" borderId="0" xfId="5" applyFont="1" applyBorder="1" applyAlignment="1">
      <alignment horizontal="center" vertical="center" wrapText="1"/>
    </xf>
    <xf numFmtId="0" fontId="17" fillId="7" borderId="4" xfId="5" applyFont="1" applyBorder="1" applyAlignment="1">
      <alignment horizontal="center" vertical="center" wrapText="1"/>
    </xf>
    <xf numFmtId="0" fontId="17" fillId="7" borderId="5" xfId="5" applyFont="1" applyBorder="1" applyAlignment="1">
      <alignment horizontal="center" vertical="center" wrapText="1"/>
    </xf>
    <xf numFmtId="0" fontId="17" fillId="7" borderId="10" xfId="5" applyFont="1" applyBorder="1" applyAlignment="1">
      <alignment horizontal="center" vertical="center" wrapText="1"/>
    </xf>
    <xf numFmtId="0" fontId="17" fillId="7" borderId="1" xfId="5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19" fillId="0" borderId="8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2" fillId="8" borderId="6" xfId="12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9" borderId="6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4" fillId="8" borderId="6" xfId="10" applyBorder="1" applyAlignment="1">
      <alignment horizontal="center"/>
    </xf>
    <xf numFmtId="0" fontId="4" fillId="8" borderId="9" xfId="10" applyBorder="1" applyAlignment="1">
      <alignment horizontal="center"/>
    </xf>
    <xf numFmtId="0" fontId="4" fillId="8" borderId="7" xfId="1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9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3" fillId="8" borderId="6" xfId="11" applyBorder="1" applyAlignment="1">
      <alignment horizontal="center"/>
    </xf>
    <xf numFmtId="0" fontId="3" fillId="8" borderId="9" xfId="11" applyBorder="1" applyAlignment="1">
      <alignment horizontal="center"/>
    </xf>
    <xf numFmtId="0" fontId="3" fillId="8" borderId="7" xfId="11" applyBorder="1" applyAlignment="1">
      <alignment horizontal="center"/>
    </xf>
    <xf numFmtId="0" fontId="24" fillId="0" borderId="8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</cellXfs>
  <cellStyles count="13">
    <cellStyle name="40% - Accent5" xfId="10" builtinId="47"/>
    <cellStyle name="40% - Accent5 2" xfId="11"/>
    <cellStyle name="40% - Accent5 3" xfId="12"/>
    <cellStyle name="Bad" xfId="1" builtinId="27"/>
    <cellStyle name="Check Cell" xfId="2" builtinId="23"/>
    <cellStyle name="Currency" xfId="3" builtinId="4"/>
    <cellStyle name="Good" xfId="4" builtinId="26"/>
    <cellStyle name="Input" xfId="9" builtinId="20"/>
    <cellStyle name="Neutral" xfId="5" builtinId="28"/>
    <cellStyle name="Normal" xfId="0" builtinId="0"/>
    <cellStyle name="Output" xfId="6" builtinId="21"/>
    <cellStyle name="Percent" xfId="7" builtinId="5"/>
    <cellStyle name="Warning Text" xfId="8" builtin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686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31</xdr:row>
      <xdr:rowOff>76200</xdr:rowOff>
    </xdr:from>
    <xdr:to>
      <xdr:col>12</xdr:col>
      <xdr:colOff>9525</xdr:colOff>
      <xdr:row>31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962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104775</xdr:rowOff>
    </xdr:from>
    <xdr:to>
      <xdr:col>12</xdr:col>
      <xdr:colOff>9525</xdr:colOff>
      <xdr:row>26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5000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114300</xdr:rowOff>
    </xdr:from>
    <xdr:to>
      <xdr:col>12</xdr:col>
      <xdr:colOff>9525</xdr:colOff>
      <xdr:row>22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219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57225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686425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17</xdr:row>
      <xdr:rowOff>0</xdr:rowOff>
    </xdr:from>
    <xdr:to>
      <xdr:col>12</xdr:col>
      <xdr:colOff>304800</xdr:colOff>
      <xdr:row>19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21945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3047546" y="6447064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18</xdr:row>
      <xdr:rowOff>161471</xdr:rowOff>
    </xdr:from>
    <xdr:to>
      <xdr:col>11</xdr:col>
      <xdr:colOff>217714</xdr:colOff>
      <xdr:row>20</xdr:row>
      <xdr:rowOff>45357</xdr:rowOff>
    </xdr:to>
    <xdr:sp macro="" textlink="">
      <xdr:nvSpPr>
        <xdr:cNvPr id="15" name="Right Bracket 14"/>
        <xdr:cNvSpPr/>
      </xdr:nvSpPr>
      <xdr:spPr>
        <a:xfrm>
          <a:off x="7505247" y="3552371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81350" y="6520996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19</xdr:row>
      <xdr:rowOff>89808</xdr:rowOff>
    </xdr:from>
    <xdr:to>
      <xdr:col>12</xdr:col>
      <xdr:colOff>323397</xdr:colOff>
      <xdr:row>19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656739" y="368073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52926"/>
          <a:ext cx="1362075" cy="20097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57675"/>
          <a:ext cx="1333500" cy="7429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619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85725</xdr:rowOff>
    </xdr:from>
    <xdr:to>
      <xdr:col>12</xdr:col>
      <xdr:colOff>9525</xdr:colOff>
      <xdr:row>35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734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33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695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43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71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33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0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57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8175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495925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48000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00775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81375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341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09961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62451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67200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196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43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4" name="Straight Connector 23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76200</xdr:rowOff>
    </xdr:from>
    <xdr:to>
      <xdr:col>12</xdr:col>
      <xdr:colOff>9525</xdr:colOff>
      <xdr:row>32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5095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76200</xdr:rowOff>
    </xdr:from>
    <xdr:to>
      <xdr:col>19</xdr:col>
      <xdr:colOff>9525</xdr:colOff>
      <xdr:row>9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95250</xdr:rowOff>
    </xdr:from>
    <xdr:to>
      <xdr:col>19</xdr:col>
      <xdr:colOff>9525</xdr:colOff>
      <xdr:row>19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104775</xdr:rowOff>
    </xdr:from>
    <xdr:to>
      <xdr:col>12</xdr:col>
      <xdr:colOff>9525</xdr:colOff>
      <xdr:row>27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314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114300</xdr:rowOff>
    </xdr:from>
    <xdr:to>
      <xdr:col>12</xdr:col>
      <xdr:colOff>9525</xdr:colOff>
      <xdr:row>23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676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629275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867275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18</xdr:row>
      <xdr:rowOff>0</xdr:rowOff>
    </xdr:from>
    <xdr:to>
      <xdr:col>12</xdr:col>
      <xdr:colOff>304800</xdr:colOff>
      <xdr:row>20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752725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2523671" y="5504089"/>
          <a:ext cx="142875" cy="2190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19</xdr:row>
      <xdr:rowOff>161471</xdr:rowOff>
    </xdr:from>
    <xdr:to>
      <xdr:col>11</xdr:col>
      <xdr:colOff>217714</xdr:colOff>
      <xdr:row>21</xdr:row>
      <xdr:rowOff>45357</xdr:rowOff>
    </xdr:to>
    <xdr:sp macro="" textlink="">
      <xdr:nvSpPr>
        <xdr:cNvPr id="15" name="Right Bracket 14"/>
        <xdr:cNvSpPr/>
      </xdr:nvSpPr>
      <xdr:spPr>
        <a:xfrm>
          <a:off x="6771822" y="3076121"/>
          <a:ext cx="151492" cy="207736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2657475" y="5578021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20</xdr:row>
      <xdr:rowOff>89808</xdr:rowOff>
    </xdr:from>
    <xdr:to>
      <xdr:col>12</xdr:col>
      <xdr:colOff>323397</xdr:colOff>
      <xdr:row>20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6923314" y="316638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447675</xdr:colOff>
      <xdr:row>27</xdr:row>
      <xdr:rowOff>114300</xdr:rowOff>
    </xdr:from>
    <xdr:to>
      <xdr:col>22</xdr:col>
      <xdr:colOff>1</xdr:colOff>
      <xdr:row>37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44300" y="5276850"/>
          <a:ext cx="2600326" cy="18573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457200</xdr:colOff>
      <xdr:row>26</xdr:row>
      <xdr:rowOff>180975</xdr:rowOff>
    </xdr:from>
    <xdr:to>
      <xdr:col>21</xdr:col>
      <xdr:colOff>600075</xdr:colOff>
      <xdr:row>31</xdr:row>
      <xdr:rowOff>104775</xdr:rowOff>
    </xdr:to>
    <xdr:cxnSp macro="">
      <xdr:nvCxnSpPr>
        <xdr:cNvPr id="19" name="Straight Arrow Connector 18"/>
        <xdr:cNvCxnSpPr/>
      </xdr:nvCxnSpPr>
      <xdr:spPr>
        <a:xfrm flipH="1" flipV="1">
          <a:off x="11553825" y="5143500"/>
          <a:ext cx="2581275" cy="8858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114300</xdr:rowOff>
    </xdr:from>
    <xdr:to>
      <xdr:col>12</xdr:col>
      <xdr:colOff>9525</xdr:colOff>
      <xdr:row>5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9814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85725</xdr:rowOff>
    </xdr:from>
    <xdr:to>
      <xdr:col>19</xdr:col>
      <xdr:colOff>9525</xdr:colOff>
      <xdr:row>2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104775</xdr:rowOff>
    </xdr:from>
    <xdr:to>
      <xdr:col>26</xdr:col>
      <xdr:colOff>9525</xdr:colOff>
      <xdr:row>2</xdr:row>
      <xdr:rowOff>104775</xdr:rowOff>
    </xdr:to>
    <xdr:cxnSp macro="">
      <xdr:nvCxnSpPr>
        <xdr:cNvPr id="27" name="Straight Connector 26"/>
        <xdr:cNvCxnSpPr/>
      </xdr:nvCxnSpPr>
      <xdr:spPr>
        <a:xfrm>
          <a:off x="7439025" y="5000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7</xdr:row>
      <xdr:rowOff>114300</xdr:rowOff>
    </xdr:from>
    <xdr:to>
      <xdr:col>26</xdr:col>
      <xdr:colOff>9525</xdr:colOff>
      <xdr:row>7</xdr:row>
      <xdr:rowOff>114300</xdr:rowOff>
    </xdr:to>
    <xdr:cxnSp macro="">
      <xdr:nvCxnSpPr>
        <xdr:cNvPr id="28" name="Straight Connector 27"/>
        <xdr:cNvCxnSpPr/>
      </xdr:nvCxnSpPr>
      <xdr:spPr>
        <a:xfrm>
          <a:off x="7439025" y="4257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</xdr:row>
      <xdr:rowOff>114300</xdr:rowOff>
    </xdr:from>
    <xdr:to>
      <xdr:col>26</xdr:col>
      <xdr:colOff>9525</xdr:colOff>
      <xdr:row>13</xdr:row>
      <xdr:rowOff>114300</xdr:rowOff>
    </xdr:to>
    <xdr:cxnSp macro="">
      <xdr:nvCxnSpPr>
        <xdr:cNvPr id="29" name="Straight Connector 28"/>
        <xdr:cNvCxnSpPr/>
      </xdr:nvCxnSpPr>
      <xdr:spPr>
        <a:xfrm>
          <a:off x="16030575" y="14573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18</xdr:row>
      <xdr:rowOff>104775</xdr:rowOff>
    </xdr:from>
    <xdr:to>
      <xdr:col>26</xdr:col>
      <xdr:colOff>9525</xdr:colOff>
      <xdr:row>18</xdr:row>
      <xdr:rowOff>104775</xdr:rowOff>
    </xdr:to>
    <xdr:cxnSp macro="">
      <xdr:nvCxnSpPr>
        <xdr:cNvPr id="32" name="Straight Connector 31"/>
        <xdr:cNvCxnSpPr/>
      </xdr:nvCxnSpPr>
      <xdr:spPr>
        <a:xfrm>
          <a:off x="16030575" y="4762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4384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438400" y="31718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438400" y="1562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6705600" y="49339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0972800" y="723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0972800" y="1552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0972800" y="236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6705600" y="4152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6705600" y="35147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228725" y="5467350"/>
          <a:ext cx="609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343275" y="4705350"/>
          <a:ext cx="0" cy="7048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7620000" y="2590800"/>
          <a:ext cx="0" cy="419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2514600" y="5324475"/>
          <a:ext cx="142875" cy="2095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6762750" y="2905125"/>
          <a:ext cx="142875" cy="2286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2657475" y="5419725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6905625" y="30241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829925" y="3762376"/>
          <a:ext cx="1362075" cy="16668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0848975" y="3714750"/>
          <a:ext cx="1333500" cy="6000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67056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438400" y="38195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6705600" y="559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447925" y="1247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14650" y="2809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14650" y="37242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14650" y="1800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76200</xdr:rowOff>
    </xdr:from>
    <xdr:to>
      <xdr:col>12</xdr:col>
      <xdr:colOff>9525</xdr:colOff>
      <xdr:row>32</xdr:row>
      <xdr:rowOff>76200</xdr:rowOff>
    </xdr:to>
    <xdr:cxnSp macro="">
      <xdr:nvCxnSpPr>
        <xdr:cNvPr id="5" name="Straight Connector 4"/>
        <xdr:cNvCxnSpPr/>
      </xdr:nvCxnSpPr>
      <xdr:spPr>
        <a:xfrm>
          <a:off x="6924675" y="617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76200</xdr:rowOff>
    </xdr:from>
    <xdr:to>
      <xdr:col>19</xdr:col>
      <xdr:colOff>9525</xdr:colOff>
      <xdr:row>9</xdr:row>
      <xdr:rowOff>76200</xdr:rowOff>
    </xdr:to>
    <xdr:cxnSp macro="">
      <xdr:nvCxnSpPr>
        <xdr:cNvPr id="6" name="Straight Connector 5"/>
        <xdr:cNvCxnSpPr/>
      </xdr:nvCxnSpPr>
      <xdr:spPr>
        <a:xfrm>
          <a:off x="10791825" y="1771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7" name="Straight Connector 6"/>
        <xdr:cNvCxnSpPr/>
      </xdr:nvCxnSpPr>
      <xdr:spPr>
        <a:xfrm>
          <a:off x="10791825" y="2809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95250</xdr:rowOff>
    </xdr:from>
    <xdr:to>
      <xdr:col>19</xdr:col>
      <xdr:colOff>9525</xdr:colOff>
      <xdr:row>19</xdr:row>
      <xdr:rowOff>95250</xdr:rowOff>
    </xdr:to>
    <xdr:cxnSp macro="">
      <xdr:nvCxnSpPr>
        <xdr:cNvPr id="8" name="Straight Connector 7"/>
        <xdr:cNvCxnSpPr/>
      </xdr:nvCxnSpPr>
      <xdr:spPr>
        <a:xfrm>
          <a:off x="10791825" y="37242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104775</xdr:rowOff>
    </xdr:from>
    <xdr:to>
      <xdr:col>12</xdr:col>
      <xdr:colOff>9525</xdr:colOff>
      <xdr:row>27</xdr:row>
      <xdr:rowOff>104775</xdr:rowOff>
    </xdr:to>
    <xdr:cxnSp macro="">
      <xdr:nvCxnSpPr>
        <xdr:cNvPr id="9" name="Straight Connector 8"/>
        <xdr:cNvCxnSpPr/>
      </xdr:nvCxnSpPr>
      <xdr:spPr>
        <a:xfrm>
          <a:off x="6924675" y="52673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114300</xdr:rowOff>
    </xdr:from>
    <xdr:to>
      <xdr:col>12</xdr:col>
      <xdr:colOff>9525</xdr:colOff>
      <xdr:row>23</xdr:row>
      <xdr:rowOff>114300</xdr:rowOff>
    </xdr:to>
    <xdr:cxnSp macro="">
      <xdr:nvCxnSpPr>
        <xdr:cNvPr id="10" name="Straight Connector 9"/>
        <xdr:cNvCxnSpPr/>
      </xdr:nvCxnSpPr>
      <xdr:spPr>
        <a:xfrm>
          <a:off x="6924675" y="44958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362075" y="659130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19525" y="5753100"/>
          <a:ext cx="0" cy="7810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18</xdr:row>
      <xdr:rowOff>0</xdr:rowOff>
    </xdr:from>
    <xdr:to>
      <xdr:col>12</xdr:col>
      <xdr:colOff>304800</xdr:colOff>
      <xdr:row>20</xdr:row>
      <xdr:rowOff>95250</xdr:rowOff>
    </xdr:to>
    <xdr:cxnSp macro="">
      <xdr:nvCxnSpPr>
        <xdr:cNvPr id="13" name="Straight Connector 12"/>
        <xdr:cNvCxnSpPr/>
      </xdr:nvCxnSpPr>
      <xdr:spPr>
        <a:xfrm>
          <a:off x="7839075" y="342900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2999921" y="6466114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19</xdr:row>
      <xdr:rowOff>161471</xdr:rowOff>
    </xdr:from>
    <xdr:to>
      <xdr:col>11</xdr:col>
      <xdr:colOff>217714</xdr:colOff>
      <xdr:row>21</xdr:row>
      <xdr:rowOff>45357</xdr:rowOff>
    </xdr:to>
    <xdr:sp macro="" textlink="">
      <xdr:nvSpPr>
        <xdr:cNvPr id="15" name="Right Bracket 14"/>
        <xdr:cNvSpPr/>
      </xdr:nvSpPr>
      <xdr:spPr>
        <a:xfrm>
          <a:off x="6990897" y="3790496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33725" y="6540046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20</xdr:row>
      <xdr:rowOff>89808</xdr:rowOff>
    </xdr:from>
    <xdr:to>
      <xdr:col>12</xdr:col>
      <xdr:colOff>323397</xdr:colOff>
      <xdr:row>20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142389" y="389028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447675</xdr:colOff>
      <xdr:row>27</xdr:row>
      <xdr:rowOff>114300</xdr:rowOff>
    </xdr:from>
    <xdr:to>
      <xdr:col>22</xdr:col>
      <xdr:colOff>1</xdr:colOff>
      <xdr:row>37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629900" y="5276850"/>
          <a:ext cx="2162176" cy="18573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457200</xdr:colOff>
      <xdr:row>26</xdr:row>
      <xdr:rowOff>180975</xdr:rowOff>
    </xdr:from>
    <xdr:to>
      <xdr:col>21</xdr:col>
      <xdr:colOff>600075</xdr:colOff>
      <xdr:row>31</xdr:row>
      <xdr:rowOff>104775</xdr:rowOff>
    </xdr:to>
    <xdr:cxnSp macro="">
      <xdr:nvCxnSpPr>
        <xdr:cNvPr id="19" name="Straight Arrow Connector 18"/>
        <xdr:cNvCxnSpPr/>
      </xdr:nvCxnSpPr>
      <xdr:spPr>
        <a:xfrm flipH="1" flipV="1">
          <a:off x="10639425" y="5143500"/>
          <a:ext cx="2152650" cy="8858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114300</xdr:rowOff>
    </xdr:from>
    <xdr:to>
      <xdr:col>12</xdr:col>
      <xdr:colOff>9525</xdr:colOff>
      <xdr:row>5</xdr:row>
      <xdr:rowOff>114300</xdr:rowOff>
    </xdr:to>
    <xdr:cxnSp macro="">
      <xdr:nvCxnSpPr>
        <xdr:cNvPr id="20" name="Straight Connector 19"/>
        <xdr:cNvCxnSpPr/>
      </xdr:nvCxnSpPr>
      <xdr:spPr>
        <a:xfrm>
          <a:off x="6924675" y="1028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14650" y="46863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85725</xdr:rowOff>
    </xdr:from>
    <xdr:to>
      <xdr:col>19</xdr:col>
      <xdr:colOff>9525</xdr:colOff>
      <xdr:row>2</xdr:row>
      <xdr:rowOff>85725</xdr:rowOff>
    </xdr:to>
    <xdr:cxnSp macro="">
      <xdr:nvCxnSpPr>
        <xdr:cNvPr id="22" name="Straight Connector 21"/>
        <xdr:cNvCxnSpPr/>
      </xdr:nvCxnSpPr>
      <xdr:spPr>
        <a:xfrm>
          <a:off x="10791825" y="457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24175" y="1428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104775</xdr:rowOff>
    </xdr:from>
    <xdr:to>
      <xdr:col>26</xdr:col>
      <xdr:colOff>9525</xdr:colOff>
      <xdr:row>2</xdr:row>
      <xdr:rowOff>104775</xdr:rowOff>
    </xdr:to>
    <xdr:cxnSp macro="">
      <xdr:nvCxnSpPr>
        <xdr:cNvPr id="24" name="Straight Connector 23"/>
        <xdr:cNvCxnSpPr/>
      </xdr:nvCxnSpPr>
      <xdr:spPr>
        <a:xfrm>
          <a:off x="14678025" y="4762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7</xdr:row>
      <xdr:rowOff>114300</xdr:rowOff>
    </xdr:from>
    <xdr:to>
      <xdr:col>26</xdr:col>
      <xdr:colOff>9525</xdr:colOff>
      <xdr:row>7</xdr:row>
      <xdr:rowOff>114300</xdr:rowOff>
    </xdr:to>
    <xdr:cxnSp macro="">
      <xdr:nvCxnSpPr>
        <xdr:cNvPr id="25" name="Straight Connector 24"/>
        <xdr:cNvCxnSpPr/>
      </xdr:nvCxnSpPr>
      <xdr:spPr>
        <a:xfrm>
          <a:off x="14678025" y="1428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</xdr:row>
      <xdr:rowOff>114300</xdr:rowOff>
    </xdr:from>
    <xdr:to>
      <xdr:col>26</xdr:col>
      <xdr:colOff>9525</xdr:colOff>
      <xdr:row>13</xdr:row>
      <xdr:rowOff>114300</xdr:rowOff>
    </xdr:to>
    <xdr:cxnSp macro="">
      <xdr:nvCxnSpPr>
        <xdr:cNvPr id="26" name="Straight Connector 25"/>
        <xdr:cNvCxnSpPr/>
      </xdr:nvCxnSpPr>
      <xdr:spPr>
        <a:xfrm>
          <a:off x="14678025" y="2628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18</xdr:row>
      <xdr:rowOff>104775</xdr:rowOff>
    </xdr:from>
    <xdr:to>
      <xdr:col>26</xdr:col>
      <xdr:colOff>9525</xdr:colOff>
      <xdr:row>18</xdr:row>
      <xdr:rowOff>104775</xdr:rowOff>
    </xdr:to>
    <xdr:cxnSp macro="">
      <xdr:nvCxnSpPr>
        <xdr:cNvPr id="27" name="Straight Connector 26"/>
        <xdr:cNvCxnSpPr/>
      </xdr:nvCxnSpPr>
      <xdr:spPr>
        <a:xfrm>
          <a:off x="14678025" y="3533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705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7531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4819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067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39127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505450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057525"/>
          <a:ext cx="0" cy="447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14" name="Right Bracket 13"/>
        <xdr:cNvSpPr/>
      </xdr:nvSpPr>
      <xdr:spPr>
        <a:xfrm>
          <a:off x="3038475" y="6210300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15" name="Right Bracket 14"/>
        <xdr:cNvSpPr/>
      </xdr:nvSpPr>
      <xdr:spPr>
        <a:xfrm>
          <a:off x="7496175" y="3390900"/>
          <a:ext cx="142875" cy="27622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16" name="Straight Connector 15"/>
        <xdr:cNvCxnSpPr>
          <a:stCxn id="14" idx="2"/>
        </xdr:cNvCxnSpPr>
      </xdr:nvCxnSpPr>
      <xdr:spPr>
        <a:xfrm flipV="1">
          <a:off x="3181350" y="63436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17" name="Straight Connector 16"/>
        <xdr:cNvCxnSpPr>
          <a:stCxn id="15" idx="2"/>
        </xdr:cNvCxnSpPr>
      </xdr:nvCxnSpPr>
      <xdr:spPr>
        <a:xfrm flipV="1">
          <a:off x="7639050" y="35194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71976"/>
          <a:ext cx="1362075" cy="19811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76725"/>
          <a:ext cx="1333500" cy="71437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4291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55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3" name="Straight Connector 2"/>
        <xdr:cNvCxnSpPr/>
      </xdr:nvCxnSpPr>
      <xdr:spPr>
        <a:xfrm>
          <a:off x="2400300" y="7620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7" name="Straight Connector 6"/>
        <xdr:cNvCxnSpPr/>
      </xdr:nvCxnSpPr>
      <xdr:spPr>
        <a:xfrm>
          <a:off x="2400300" y="17049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8" name="Straight Connector 7"/>
        <xdr:cNvCxnSpPr/>
      </xdr:nvCxnSpPr>
      <xdr:spPr>
        <a:xfrm>
          <a:off x="6838950" y="15144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9525</xdr:colOff>
      <xdr:row>30</xdr:row>
      <xdr:rowOff>76200</xdr:rowOff>
    </xdr:to>
    <xdr:cxnSp macro="">
      <xdr:nvCxnSpPr>
        <xdr:cNvPr id="10" name="Straight Connector 9"/>
        <xdr:cNvCxnSpPr/>
      </xdr:nvCxnSpPr>
      <xdr:spPr>
        <a:xfrm>
          <a:off x="6838950" y="24003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11" name="Straight Connector 10"/>
        <xdr:cNvCxnSpPr/>
      </xdr:nvCxnSpPr>
      <xdr:spPr>
        <a:xfrm>
          <a:off x="6838950" y="42100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12" name="Straight Connector 11"/>
        <xdr:cNvCxnSpPr/>
      </xdr:nvCxnSpPr>
      <xdr:spPr>
        <a:xfrm>
          <a:off x="6838950" y="51339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13" name="Straight Connector 12"/>
        <xdr:cNvCxnSpPr/>
      </xdr:nvCxnSpPr>
      <xdr:spPr>
        <a:xfrm>
          <a:off x="6838950" y="60388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104775</xdr:rowOff>
    </xdr:from>
    <xdr:to>
      <xdr:col>12</xdr:col>
      <xdr:colOff>9525</xdr:colOff>
      <xdr:row>25</xdr:row>
      <xdr:rowOff>104775</xdr:rowOff>
    </xdr:to>
    <xdr:cxnSp macro="">
      <xdr:nvCxnSpPr>
        <xdr:cNvPr id="15" name="Straight Connector 14"/>
        <xdr:cNvCxnSpPr/>
      </xdr:nvCxnSpPr>
      <xdr:spPr>
        <a:xfrm>
          <a:off x="11106150" y="17145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114300</xdr:rowOff>
    </xdr:from>
    <xdr:to>
      <xdr:col>12</xdr:col>
      <xdr:colOff>9525</xdr:colOff>
      <xdr:row>21</xdr:row>
      <xdr:rowOff>114300</xdr:rowOff>
    </xdr:to>
    <xdr:cxnSp macro="">
      <xdr:nvCxnSpPr>
        <xdr:cNvPr id="16" name="Straight Connector 15"/>
        <xdr:cNvCxnSpPr/>
      </xdr:nvCxnSpPr>
      <xdr:spPr>
        <a:xfrm>
          <a:off x="11106150" y="26384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123825</xdr:rowOff>
    </xdr:from>
    <xdr:to>
      <xdr:col>3</xdr:col>
      <xdr:colOff>9525</xdr:colOff>
      <xdr:row>33</xdr:row>
      <xdr:rowOff>123825</xdr:rowOff>
    </xdr:to>
    <xdr:cxnSp macro="">
      <xdr:nvCxnSpPr>
        <xdr:cNvPr id="18" name="Straight Connector 17"/>
        <xdr:cNvCxnSpPr/>
      </xdr:nvCxnSpPr>
      <xdr:spPr>
        <a:xfrm>
          <a:off x="1247775" y="4791075"/>
          <a:ext cx="5524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29</xdr:row>
      <xdr:rowOff>9525</xdr:rowOff>
    </xdr:from>
    <xdr:to>
      <xdr:col>5</xdr:col>
      <xdr:colOff>295275</xdr:colOff>
      <xdr:row>33</xdr:row>
      <xdr:rowOff>66675</xdr:rowOff>
    </xdr:to>
    <xdr:cxnSp macro="">
      <xdr:nvCxnSpPr>
        <xdr:cNvPr id="25" name="Straight Connector 24"/>
        <xdr:cNvCxnSpPr/>
      </xdr:nvCxnSpPr>
      <xdr:spPr>
        <a:xfrm>
          <a:off x="3305175" y="3981450"/>
          <a:ext cx="0" cy="7524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16</xdr:row>
      <xdr:rowOff>0</xdr:rowOff>
    </xdr:from>
    <xdr:to>
      <xdr:col>12</xdr:col>
      <xdr:colOff>304800</xdr:colOff>
      <xdr:row>18</xdr:row>
      <xdr:rowOff>95250</xdr:rowOff>
    </xdr:to>
    <xdr:cxnSp macro="">
      <xdr:nvCxnSpPr>
        <xdr:cNvPr id="28" name="Straight Connector 27"/>
        <xdr:cNvCxnSpPr/>
      </xdr:nvCxnSpPr>
      <xdr:spPr>
        <a:xfrm>
          <a:off x="3314700" y="5610225"/>
          <a:ext cx="0" cy="4286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32</xdr:row>
      <xdr:rowOff>142875</xdr:rowOff>
    </xdr:from>
    <xdr:to>
      <xdr:col>4</xdr:col>
      <xdr:colOff>219075</xdr:colOff>
      <xdr:row>34</xdr:row>
      <xdr:rowOff>28575</xdr:rowOff>
    </xdr:to>
    <xdr:sp macro="" textlink="">
      <xdr:nvSpPr>
        <xdr:cNvPr id="31" name="Right Bracket 30"/>
        <xdr:cNvSpPr/>
      </xdr:nvSpPr>
      <xdr:spPr>
        <a:xfrm>
          <a:off x="2476500" y="4676775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57150</xdr:colOff>
      <xdr:row>17</xdr:row>
      <xdr:rowOff>152400</xdr:rowOff>
    </xdr:from>
    <xdr:to>
      <xdr:col>11</xdr:col>
      <xdr:colOff>200025</xdr:colOff>
      <xdr:row>19</xdr:row>
      <xdr:rowOff>57150</xdr:rowOff>
    </xdr:to>
    <xdr:sp macro="" textlink="">
      <xdr:nvSpPr>
        <xdr:cNvPr id="32" name="Right Bracket 31"/>
        <xdr:cNvSpPr/>
      </xdr:nvSpPr>
      <xdr:spPr>
        <a:xfrm>
          <a:off x="2457450" y="5991225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33</xdr:row>
      <xdr:rowOff>76200</xdr:rowOff>
    </xdr:from>
    <xdr:to>
      <xdr:col>5</xdr:col>
      <xdr:colOff>304800</xdr:colOff>
      <xdr:row>33</xdr:row>
      <xdr:rowOff>100013</xdr:rowOff>
    </xdr:to>
    <xdr:cxnSp macro="">
      <xdr:nvCxnSpPr>
        <xdr:cNvPr id="37" name="Straight Connector 36"/>
        <xdr:cNvCxnSpPr>
          <a:stCxn id="31" idx="2"/>
        </xdr:cNvCxnSpPr>
      </xdr:nvCxnSpPr>
      <xdr:spPr>
        <a:xfrm flipV="1">
          <a:off x="2619375" y="4781550"/>
          <a:ext cx="695325" cy="2381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18</xdr:row>
      <xdr:rowOff>109536</xdr:rowOff>
    </xdr:from>
    <xdr:to>
      <xdr:col>12</xdr:col>
      <xdr:colOff>314325</xdr:colOff>
      <xdr:row>18</xdr:row>
      <xdr:rowOff>119063</xdr:rowOff>
    </xdr:to>
    <xdr:cxnSp macro="">
      <xdr:nvCxnSpPr>
        <xdr:cNvPr id="39" name="Straight Connector 38"/>
        <xdr:cNvCxnSpPr>
          <a:stCxn id="32" idx="2"/>
        </xdr:cNvCxnSpPr>
      </xdr:nvCxnSpPr>
      <xdr:spPr>
        <a:xfrm flipV="1">
          <a:off x="2600325" y="6110286"/>
          <a:ext cx="723900" cy="952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43" name="Straight Arrow Connector 42"/>
        <xdr:cNvCxnSpPr/>
      </xdr:nvCxnSpPr>
      <xdr:spPr>
        <a:xfrm flipH="1" flipV="1">
          <a:off x="10963275" y="4419601"/>
          <a:ext cx="1362075" cy="1943099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48" name="Straight Arrow Connector 47"/>
        <xdr:cNvCxnSpPr/>
      </xdr:nvCxnSpPr>
      <xdr:spPr>
        <a:xfrm flipH="1" flipV="1">
          <a:off x="10982325" y="4343400"/>
          <a:ext cx="1333500" cy="68580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33" name="Straight Connector 32"/>
        <xdr:cNvCxnSpPr/>
      </xdr:nvCxnSpPr>
      <xdr:spPr>
        <a:xfrm>
          <a:off x="7181850" y="13525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5</xdr:col>
      <xdr:colOff>9525</xdr:colOff>
      <xdr:row>23</xdr:row>
      <xdr:rowOff>95250</xdr:rowOff>
    </xdr:to>
    <xdr:cxnSp macro="">
      <xdr:nvCxnSpPr>
        <xdr:cNvPr id="27" name="Straight Connector 26"/>
        <xdr:cNvCxnSpPr/>
      </xdr:nvCxnSpPr>
      <xdr:spPr>
        <a:xfrm>
          <a:off x="2905125" y="44196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85725</xdr:rowOff>
    </xdr:from>
    <xdr:to>
      <xdr:col>12</xdr:col>
      <xdr:colOff>9525</xdr:colOff>
      <xdr:row>34</xdr:row>
      <xdr:rowOff>85725</xdr:rowOff>
    </xdr:to>
    <xdr:cxnSp macro="">
      <xdr:nvCxnSpPr>
        <xdr:cNvPr id="24" name="Straight Connector 23"/>
        <xdr:cNvCxnSpPr/>
      </xdr:nvCxnSpPr>
      <xdr:spPr>
        <a:xfrm>
          <a:off x="7439025" y="6543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6" name="Straight Connector 25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14650" y="2809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14650" y="37242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14650" y="1800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76200</xdr:rowOff>
    </xdr:from>
    <xdr:to>
      <xdr:col>12</xdr:col>
      <xdr:colOff>9525</xdr:colOff>
      <xdr:row>32</xdr:row>
      <xdr:rowOff>76200</xdr:rowOff>
    </xdr:to>
    <xdr:cxnSp macro="">
      <xdr:nvCxnSpPr>
        <xdr:cNvPr id="5" name="Straight Connector 4"/>
        <xdr:cNvCxnSpPr/>
      </xdr:nvCxnSpPr>
      <xdr:spPr>
        <a:xfrm>
          <a:off x="6924675" y="617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76200</xdr:rowOff>
    </xdr:from>
    <xdr:to>
      <xdr:col>19</xdr:col>
      <xdr:colOff>9525</xdr:colOff>
      <xdr:row>9</xdr:row>
      <xdr:rowOff>76200</xdr:rowOff>
    </xdr:to>
    <xdr:cxnSp macro="">
      <xdr:nvCxnSpPr>
        <xdr:cNvPr id="6" name="Straight Connector 5"/>
        <xdr:cNvCxnSpPr/>
      </xdr:nvCxnSpPr>
      <xdr:spPr>
        <a:xfrm>
          <a:off x="10791825" y="1771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7" name="Straight Connector 6"/>
        <xdr:cNvCxnSpPr/>
      </xdr:nvCxnSpPr>
      <xdr:spPr>
        <a:xfrm>
          <a:off x="10791825" y="2809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95250</xdr:rowOff>
    </xdr:from>
    <xdr:to>
      <xdr:col>19</xdr:col>
      <xdr:colOff>9525</xdr:colOff>
      <xdr:row>19</xdr:row>
      <xdr:rowOff>95250</xdr:rowOff>
    </xdr:to>
    <xdr:cxnSp macro="">
      <xdr:nvCxnSpPr>
        <xdr:cNvPr id="8" name="Straight Connector 7"/>
        <xdr:cNvCxnSpPr/>
      </xdr:nvCxnSpPr>
      <xdr:spPr>
        <a:xfrm>
          <a:off x="10791825" y="37242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104775</xdr:rowOff>
    </xdr:from>
    <xdr:to>
      <xdr:col>12</xdr:col>
      <xdr:colOff>9525</xdr:colOff>
      <xdr:row>27</xdr:row>
      <xdr:rowOff>104775</xdr:rowOff>
    </xdr:to>
    <xdr:cxnSp macro="">
      <xdr:nvCxnSpPr>
        <xdr:cNvPr id="9" name="Straight Connector 8"/>
        <xdr:cNvCxnSpPr/>
      </xdr:nvCxnSpPr>
      <xdr:spPr>
        <a:xfrm>
          <a:off x="6924675" y="52673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114300</xdr:rowOff>
    </xdr:from>
    <xdr:to>
      <xdr:col>12</xdr:col>
      <xdr:colOff>9525</xdr:colOff>
      <xdr:row>23</xdr:row>
      <xdr:rowOff>114300</xdr:rowOff>
    </xdr:to>
    <xdr:cxnSp macro="">
      <xdr:nvCxnSpPr>
        <xdr:cNvPr id="10" name="Straight Connector 9"/>
        <xdr:cNvCxnSpPr/>
      </xdr:nvCxnSpPr>
      <xdr:spPr>
        <a:xfrm>
          <a:off x="6924675" y="44958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362075" y="659130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19525" y="5753100"/>
          <a:ext cx="0" cy="7810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18</xdr:row>
      <xdr:rowOff>0</xdr:rowOff>
    </xdr:from>
    <xdr:to>
      <xdr:col>12</xdr:col>
      <xdr:colOff>304800</xdr:colOff>
      <xdr:row>20</xdr:row>
      <xdr:rowOff>95250</xdr:rowOff>
    </xdr:to>
    <xdr:cxnSp macro="">
      <xdr:nvCxnSpPr>
        <xdr:cNvPr id="13" name="Straight Connector 12"/>
        <xdr:cNvCxnSpPr/>
      </xdr:nvCxnSpPr>
      <xdr:spPr>
        <a:xfrm>
          <a:off x="7839075" y="342900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2999921" y="6466114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19</xdr:row>
      <xdr:rowOff>161471</xdr:rowOff>
    </xdr:from>
    <xdr:to>
      <xdr:col>11</xdr:col>
      <xdr:colOff>217714</xdr:colOff>
      <xdr:row>21</xdr:row>
      <xdr:rowOff>45357</xdr:rowOff>
    </xdr:to>
    <xdr:sp macro="" textlink="">
      <xdr:nvSpPr>
        <xdr:cNvPr id="15" name="Right Bracket 14"/>
        <xdr:cNvSpPr/>
      </xdr:nvSpPr>
      <xdr:spPr>
        <a:xfrm>
          <a:off x="6990897" y="3790496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33725" y="6540046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20</xdr:row>
      <xdr:rowOff>89808</xdr:rowOff>
    </xdr:from>
    <xdr:to>
      <xdr:col>12</xdr:col>
      <xdr:colOff>323397</xdr:colOff>
      <xdr:row>20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142389" y="389028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447675</xdr:colOff>
      <xdr:row>27</xdr:row>
      <xdr:rowOff>114300</xdr:rowOff>
    </xdr:from>
    <xdr:to>
      <xdr:col>22</xdr:col>
      <xdr:colOff>1</xdr:colOff>
      <xdr:row>37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629900" y="5276850"/>
          <a:ext cx="2162176" cy="18573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457200</xdr:colOff>
      <xdr:row>26</xdr:row>
      <xdr:rowOff>180975</xdr:rowOff>
    </xdr:from>
    <xdr:to>
      <xdr:col>21</xdr:col>
      <xdr:colOff>600075</xdr:colOff>
      <xdr:row>31</xdr:row>
      <xdr:rowOff>104775</xdr:rowOff>
    </xdr:to>
    <xdr:cxnSp macro="">
      <xdr:nvCxnSpPr>
        <xdr:cNvPr id="19" name="Straight Arrow Connector 18"/>
        <xdr:cNvCxnSpPr/>
      </xdr:nvCxnSpPr>
      <xdr:spPr>
        <a:xfrm flipH="1" flipV="1">
          <a:off x="10639425" y="5143500"/>
          <a:ext cx="2152650" cy="8858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114300</xdr:rowOff>
    </xdr:from>
    <xdr:to>
      <xdr:col>12</xdr:col>
      <xdr:colOff>9525</xdr:colOff>
      <xdr:row>5</xdr:row>
      <xdr:rowOff>114300</xdr:rowOff>
    </xdr:to>
    <xdr:cxnSp macro="">
      <xdr:nvCxnSpPr>
        <xdr:cNvPr id="20" name="Straight Connector 19"/>
        <xdr:cNvCxnSpPr/>
      </xdr:nvCxnSpPr>
      <xdr:spPr>
        <a:xfrm>
          <a:off x="6924675" y="1028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14650" y="46863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85725</xdr:rowOff>
    </xdr:from>
    <xdr:to>
      <xdr:col>19</xdr:col>
      <xdr:colOff>9525</xdr:colOff>
      <xdr:row>2</xdr:row>
      <xdr:rowOff>85725</xdr:rowOff>
    </xdr:to>
    <xdr:cxnSp macro="">
      <xdr:nvCxnSpPr>
        <xdr:cNvPr id="22" name="Straight Connector 21"/>
        <xdr:cNvCxnSpPr/>
      </xdr:nvCxnSpPr>
      <xdr:spPr>
        <a:xfrm>
          <a:off x="10791825" y="457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24175" y="1428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104775</xdr:rowOff>
    </xdr:from>
    <xdr:to>
      <xdr:col>26</xdr:col>
      <xdr:colOff>9525</xdr:colOff>
      <xdr:row>2</xdr:row>
      <xdr:rowOff>104775</xdr:rowOff>
    </xdr:to>
    <xdr:cxnSp macro="">
      <xdr:nvCxnSpPr>
        <xdr:cNvPr id="24" name="Straight Connector 23"/>
        <xdr:cNvCxnSpPr/>
      </xdr:nvCxnSpPr>
      <xdr:spPr>
        <a:xfrm>
          <a:off x="14678025" y="4762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7</xdr:row>
      <xdr:rowOff>114300</xdr:rowOff>
    </xdr:from>
    <xdr:to>
      <xdr:col>26</xdr:col>
      <xdr:colOff>9525</xdr:colOff>
      <xdr:row>7</xdr:row>
      <xdr:rowOff>114300</xdr:rowOff>
    </xdr:to>
    <xdr:cxnSp macro="">
      <xdr:nvCxnSpPr>
        <xdr:cNvPr id="25" name="Straight Connector 24"/>
        <xdr:cNvCxnSpPr/>
      </xdr:nvCxnSpPr>
      <xdr:spPr>
        <a:xfrm>
          <a:off x="14678025" y="1428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</xdr:row>
      <xdr:rowOff>114300</xdr:rowOff>
    </xdr:from>
    <xdr:to>
      <xdr:col>26</xdr:col>
      <xdr:colOff>9525</xdr:colOff>
      <xdr:row>13</xdr:row>
      <xdr:rowOff>114300</xdr:rowOff>
    </xdr:to>
    <xdr:cxnSp macro="">
      <xdr:nvCxnSpPr>
        <xdr:cNvPr id="26" name="Straight Connector 25"/>
        <xdr:cNvCxnSpPr/>
      </xdr:nvCxnSpPr>
      <xdr:spPr>
        <a:xfrm>
          <a:off x="14678025" y="2628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18</xdr:row>
      <xdr:rowOff>104775</xdr:rowOff>
    </xdr:from>
    <xdr:to>
      <xdr:col>26</xdr:col>
      <xdr:colOff>9525</xdr:colOff>
      <xdr:row>18</xdr:row>
      <xdr:rowOff>104775</xdr:rowOff>
    </xdr:to>
    <xdr:cxnSp macro="">
      <xdr:nvCxnSpPr>
        <xdr:cNvPr id="27" name="Straight Connector 26"/>
        <xdr:cNvCxnSpPr/>
      </xdr:nvCxnSpPr>
      <xdr:spPr>
        <a:xfrm>
          <a:off x="14678025" y="3533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14650" y="2809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14650" y="37242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14650" y="18002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76200</xdr:rowOff>
    </xdr:from>
    <xdr:to>
      <xdr:col>12</xdr:col>
      <xdr:colOff>9525</xdr:colOff>
      <xdr:row>32</xdr:row>
      <xdr:rowOff>76200</xdr:rowOff>
    </xdr:to>
    <xdr:cxnSp macro="">
      <xdr:nvCxnSpPr>
        <xdr:cNvPr id="5" name="Straight Connector 4"/>
        <xdr:cNvCxnSpPr/>
      </xdr:nvCxnSpPr>
      <xdr:spPr>
        <a:xfrm>
          <a:off x="6924675" y="6172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76200</xdr:rowOff>
    </xdr:from>
    <xdr:to>
      <xdr:col>19</xdr:col>
      <xdr:colOff>9525</xdr:colOff>
      <xdr:row>9</xdr:row>
      <xdr:rowOff>76200</xdr:rowOff>
    </xdr:to>
    <xdr:cxnSp macro="">
      <xdr:nvCxnSpPr>
        <xdr:cNvPr id="6" name="Straight Connector 5"/>
        <xdr:cNvCxnSpPr/>
      </xdr:nvCxnSpPr>
      <xdr:spPr>
        <a:xfrm>
          <a:off x="10791825" y="1771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7" name="Straight Connector 6"/>
        <xdr:cNvCxnSpPr/>
      </xdr:nvCxnSpPr>
      <xdr:spPr>
        <a:xfrm>
          <a:off x="10791825" y="28098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19</xdr:row>
      <xdr:rowOff>95250</xdr:rowOff>
    </xdr:from>
    <xdr:to>
      <xdr:col>19</xdr:col>
      <xdr:colOff>9525</xdr:colOff>
      <xdr:row>19</xdr:row>
      <xdr:rowOff>95250</xdr:rowOff>
    </xdr:to>
    <xdr:cxnSp macro="">
      <xdr:nvCxnSpPr>
        <xdr:cNvPr id="8" name="Straight Connector 7"/>
        <xdr:cNvCxnSpPr/>
      </xdr:nvCxnSpPr>
      <xdr:spPr>
        <a:xfrm>
          <a:off x="10791825" y="37242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104775</xdr:rowOff>
    </xdr:from>
    <xdr:to>
      <xdr:col>12</xdr:col>
      <xdr:colOff>9525</xdr:colOff>
      <xdr:row>27</xdr:row>
      <xdr:rowOff>104775</xdr:rowOff>
    </xdr:to>
    <xdr:cxnSp macro="">
      <xdr:nvCxnSpPr>
        <xdr:cNvPr id="9" name="Straight Connector 8"/>
        <xdr:cNvCxnSpPr/>
      </xdr:nvCxnSpPr>
      <xdr:spPr>
        <a:xfrm>
          <a:off x="6924675" y="52673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114300</xdr:rowOff>
    </xdr:from>
    <xdr:to>
      <xdr:col>12</xdr:col>
      <xdr:colOff>9525</xdr:colOff>
      <xdr:row>23</xdr:row>
      <xdr:rowOff>114300</xdr:rowOff>
    </xdr:to>
    <xdr:cxnSp macro="">
      <xdr:nvCxnSpPr>
        <xdr:cNvPr id="10" name="Straight Connector 9"/>
        <xdr:cNvCxnSpPr/>
      </xdr:nvCxnSpPr>
      <xdr:spPr>
        <a:xfrm>
          <a:off x="6924675" y="44958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362075" y="659130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19525" y="5753100"/>
          <a:ext cx="0" cy="7810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18</xdr:row>
      <xdr:rowOff>0</xdr:rowOff>
    </xdr:from>
    <xdr:to>
      <xdr:col>12</xdr:col>
      <xdr:colOff>304800</xdr:colOff>
      <xdr:row>20</xdr:row>
      <xdr:rowOff>95250</xdr:rowOff>
    </xdr:to>
    <xdr:cxnSp macro="">
      <xdr:nvCxnSpPr>
        <xdr:cNvPr id="13" name="Straight Connector 12"/>
        <xdr:cNvCxnSpPr/>
      </xdr:nvCxnSpPr>
      <xdr:spPr>
        <a:xfrm>
          <a:off x="7839075" y="342900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2999921" y="6466114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19</xdr:row>
      <xdr:rowOff>161471</xdr:rowOff>
    </xdr:from>
    <xdr:to>
      <xdr:col>11</xdr:col>
      <xdr:colOff>217714</xdr:colOff>
      <xdr:row>21</xdr:row>
      <xdr:rowOff>45357</xdr:rowOff>
    </xdr:to>
    <xdr:sp macro="" textlink="">
      <xdr:nvSpPr>
        <xdr:cNvPr id="15" name="Right Bracket 14"/>
        <xdr:cNvSpPr/>
      </xdr:nvSpPr>
      <xdr:spPr>
        <a:xfrm>
          <a:off x="6990897" y="3790496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33725" y="6540046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20</xdr:row>
      <xdr:rowOff>89808</xdr:rowOff>
    </xdr:from>
    <xdr:to>
      <xdr:col>12</xdr:col>
      <xdr:colOff>323397</xdr:colOff>
      <xdr:row>20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142389" y="389028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447675</xdr:colOff>
      <xdr:row>27</xdr:row>
      <xdr:rowOff>114300</xdr:rowOff>
    </xdr:from>
    <xdr:to>
      <xdr:col>22</xdr:col>
      <xdr:colOff>1</xdr:colOff>
      <xdr:row>37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0629900" y="5276850"/>
          <a:ext cx="2162176" cy="18573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457200</xdr:colOff>
      <xdr:row>26</xdr:row>
      <xdr:rowOff>180975</xdr:rowOff>
    </xdr:from>
    <xdr:to>
      <xdr:col>21</xdr:col>
      <xdr:colOff>600075</xdr:colOff>
      <xdr:row>31</xdr:row>
      <xdr:rowOff>104775</xdr:rowOff>
    </xdr:to>
    <xdr:cxnSp macro="">
      <xdr:nvCxnSpPr>
        <xdr:cNvPr id="19" name="Straight Arrow Connector 18"/>
        <xdr:cNvCxnSpPr/>
      </xdr:nvCxnSpPr>
      <xdr:spPr>
        <a:xfrm flipH="1" flipV="1">
          <a:off x="10639425" y="5143500"/>
          <a:ext cx="2152650" cy="8858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114300</xdr:rowOff>
    </xdr:from>
    <xdr:to>
      <xdr:col>12</xdr:col>
      <xdr:colOff>9525</xdr:colOff>
      <xdr:row>5</xdr:row>
      <xdr:rowOff>114300</xdr:rowOff>
    </xdr:to>
    <xdr:cxnSp macro="">
      <xdr:nvCxnSpPr>
        <xdr:cNvPr id="20" name="Straight Connector 19"/>
        <xdr:cNvCxnSpPr/>
      </xdr:nvCxnSpPr>
      <xdr:spPr>
        <a:xfrm>
          <a:off x="6924675" y="1028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14650" y="46863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</xdr:row>
      <xdr:rowOff>85725</xdr:rowOff>
    </xdr:from>
    <xdr:to>
      <xdr:col>19</xdr:col>
      <xdr:colOff>9525</xdr:colOff>
      <xdr:row>2</xdr:row>
      <xdr:rowOff>85725</xdr:rowOff>
    </xdr:to>
    <xdr:cxnSp macro="">
      <xdr:nvCxnSpPr>
        <xdr:cNvPr id="22" name="Straight Connector 21"/>
        <xdr:cNvCxnSpPr/>
      </xdr:nvCxnSpPr>
      <xdr:spPr>
        <a:xfrm>
          <a:off x="10791825" y="457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24175" y="1428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</xdr:row>
      <xdr:rowOff>104775</xdr:rowOff>
    </xdr:from>
    <xdr:to>
      <xdr:col>26</xdr:col>
      <xdr:colOff>9525</xdr:colOff>
      <xdr:row>2</xdr:row>
      <xdr:rowOff>104775</xdr:rowOff>
    </xdr:to>
    <xdr:cxnSp macro="">
      <xdr:nvCxnSpPr>
        <xdr:cNvPr id="24" name="Straight Connector 23"/>
        <xdr:cNvCxnSpPr/>
      </xdr:nvCxnSpPr>
      <xdr:spPr>
        <a:xfrm>
          <a:off x="14678025" y="4762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7</xdr:row>
      <xdr:rowOff>114300</xdr:rowOff>
    </xdr:from>
    <xdr:to>
      <xdr:col>26</xdr:col>
      <xdr:colOff>9525</xdr:colOff>
      <xdr:row>7</xdr:row>
      <xdr:rowOff>114300</xdr:rowOff>
    </xdr:to>
    <xdr:cxnSp macro="">
      <xdr:nvCxnSpPr>
        <xdr:cNvPr id="25" name="Straight Connector 24"/>
        <xdr:cNvCxnSpPr/>
      </xdr:nvCxnSpPr>
      <xdr:spPr>
        <a:xfrm>
          <a:off x="14678025" y="1428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</xdr:row>
      <xdr:rowOff>114300</xdr:rowOff>
    </xdr:from>
    <xdr:to>
      <xdr:col>26</xdr:col>
      <xdr:colOff>9525</xdr:colOff>
      <xdr:row>13</xdr:row>
      <xdr:rowOff>114300</xdr:rowOff>
    </xdr:to>
    <xdr:cxnSp macro="">
      <xdr:nvCxnSpPr>
        <xdr:cNvPr id="26" name="Straight Connector 25"/>
        <xdr:cNvCxnSpPr/>
      </xdr:nvCxnSpPr>
      <xdr:spPr>
        <a:xfrm>
          <a:off x="14678025" y="26289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18</xdr:row>
      <xdr:rowOff>104775</xdr:rowOff>
    </xdr:from>
    <xdr:to>
      <xdr:col>26</xdr:col>
      <xdr:colOff>9525</xdr:colOff>
      <xdr:row>18</xdr:row>
      <xdr:rowOff>104775</xdr:rowOff>
    </xdr:to>
    <xdr:cxnSp macro="">
      <xdr:nvCxnSpPr>
        <xdr:cNvPr id="27" name="Straight Connector 26"/>
        <xdr:cNvCxnSpPr/>
      </xdr:nvCxnSpPr>
      <xdr:spPr>
        <a:xfrm>
          <a:off x="14678025" y="35337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686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31</xdr:row>
      <xdr:rowOff>76200</xdr:rowOff>
    </xdr:from>
    <xdr:to>
      <xdr:col>12</xdr:col>
      <xdr:colOff>9525</xdr:colOff>
      <xdr:row>31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962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104775</xdr:rowOff>
    </xdr:from>
    <xdr:to>
      <xdr:col>12</xdr:col>
      <xdr:colOff>9525</xdr:colOff>
      <xdr:row>26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5000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114300</xdr:rowOff>
    </xdr:from>
    <xdr:to>
      <xdr:col>12</xdr:col>
      <xdr:colOff>9525</xdr:colOff>
      <xdr:row>22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219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57225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686425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17</xdr:row>
      <xdr:rowOff>0</xdr:rowOff>
    </xdr:from>
    <xdr:to>
      <xdr:col>12</xdr:col>
      <xdr:colOff>304800</xdr:colOff>
      <xdr:row>19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21945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3047546" y="6447064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18</xdr:row>
      <xdr:rowOff>161471</xdr:rowOff>
    </xdr:from>
    <xdr:to>
      <xdr:col>11</xdr:col>
      <xdr:colOff>217714</xdr:colOff>
      <xdr:row>20</xdr:row>
      <xdr:rowOff>45357</xdr:rowOff>
    </xdr:to>
    <xdr:sp macro="" textlink="">
      <xdr:nvSpPr>
        <xdr:cNvPr id="15" name="Right Bracket 14"/>
        <xdr:cNvSpPr/>
      </xdr:nvSpPr>
      <xdr:spPr>
        <a:xfrm>
          <a:off x="7505247" y="3552371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81350" y="6520996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19</xdr:row>
      <xdr:rowOff>89808</xdr:rowOff>
    </xdr:from>
    <xdr:to>
      <xdr:col>12</xdr:col>
      <xdr:colOff>323397</xdr:colOff>
      <xdr:row>19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656739" y="368073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52926"/>
          <a:ext cx="1362075" cy="20097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57675"/>
          <a:ext cx="1333500" cy="7429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619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85725</xdr:rowOff>
    </xdr:from>
    <xdr:to>
      <xdr:col>12</xdr:col>
      <xdr:colOff>9525</xdr:colOff>
      <xdr:row>35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734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686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31</xdr:row>
      <xdr:rowOff>76200</xdr:rowOff>
    </xdr:from>
    <xdr:to>
      <xdr:col>12</xdr:col>
      <xdr:colOff>9525</xdr:colOff>
      <xdr:row>31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962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104775</xdr:rowOff>
    </xdr:from>
    <xdr:to>
      <xdr:col>12</xdr:col>
      <xdr:colOff>9525</xdr:colOff>
      <xdr:row>26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5000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114300</xdr:rowOff>
    </xdr:from>
    <xdr:to>
      <xdr:col>12</xdr:col>
      <xdr:colOff>9525</xdr:colOff>
      <xdr:row>22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219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572250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686425"/>
          <a:ext cx="0" cy="8286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17</xdr:row>
      <xdr:rowOff>0</xdr:rowOff>
    </xdr:from>
    <xdr:to>
      <xdr:col>12</xdr:col>
      <xdr:colOff>304800</xdr:colOff>
      <xdr:row>19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21945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3047546" y="6447064"/>
          <a:ext cx="142875" cy="257175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18</xdr:row>
      <xdr:rowOff>161471</xdr:rowOff>
    </xdr:from>
    <xdr:to>
      <xdr:col>11</xdr:col>
      <xdr:colOff>217714</xdr:colOff>
      <xdr:row>20</xdr:row>
      <xdr:rowOff>45357</xdr:rowOff>
    </xdr:to>
    <xdr:sp macro="" textlink="">
      <xdr:nvSpPr>
        <xdr:cNvPr id="15" name="Right Bracket 14"/>
        <xdr:cNvSpPr/>
      </xdr:nvSpPr>
      <xdr:spPr>
        <a:xfrm>
          <a:off x="7505247" y="3552371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81350" y="6520996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19</xdr:row>
      <xdr:rowOff>89808</xdr:rowOff>
    </xdr:from>
    <xdr:to>
      <xdr:col>12</xdr:col>
      <xdr:colOff>323397</xdr:colOff>
      <xdr:row>19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656739" y="368073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52926"/>
          <a:ext cx="1362075" cy="20097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57675"/>
          <a:ext cx="1333500" cy="7429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619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85725</xdr:rowOff>
    </xdr:from>
    <xdr:to>
      <xdr:col>12</xdr:col>
      <xdr:colOff>9525</xdr:colOff>
      <xdr:row>35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734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686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31</xdr:row>
      <xdr:rowOff>76200</xdr:rowOff>
    </xdr:from>
    <xdr:to>
      <xdr:col>12</xdr:col>
      <xdr:colOff>9525</xdr:colOff>
      <xdr:row>31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962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104775</xdr:rowOff>
    </xdr:from>
    <xdr:to>
      <xdr:col>12</xdr:col>
      <xdr:colOff>9525</xdr:colOff>
      <xdr:row>26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5000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114300</xdr:rowOff>
    </xdr:from>
    <xdr:to>
      <xdr:col>12</xdr:col>
      <xdr:colOff>9525</xdr:colOff>
      <xdr:row>22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219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60082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686425"/>
          <a:ext cx="0" cy="8572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17</xdr:row>
      <xdr:rowOff>0</xdr:rowOff>
    </xdr:from>
    <xdr:to>
      <xdr:col>12</xdr:col>
      <xdr:colOff>304800</xdr:colOff>
      <xdr:row>19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21945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3047546" y="6447064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18</xdr:row>
      <xdr:rowOff>161471</xdr:rowOff>
    </xdr:from>
    <xdr:to>
      <xdr:col>11</xdr:col>
      <xdr:colOff>217714</xdr:colOff>
      <xdr:row>20</xdr:row>
      <xdr:rowOff>45357</xdr:rowOff>
    </xdr:to>
    <xdr:sp macro="" textlink="">
      <xdr:nvSpPr>
        <xdr:cNvPr id="15" name="Right Bracket 14"/>
        <xdr:cNvSpPr/>
      </xdr:nvSpPr>
      <xdr:spPr>
        <a:xfrm>
          <a:off x="7505247" y="3552371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81350" y="6549571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19</xdr:row>
      <xdr:rowOff>89808</xdr:rowOff>
    </xdr:from>
    <xdr:to>
      <xdr:col>12</xdr:col>
      <xdr:colOff>323397</xdr:colOff>
      <xdr:row>19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656739" y="368073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52926"/>
          <a:ext cx="1362075" cy="20097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57675"/>
          <a:ext cx="1333500" cy="7429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619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85725</xdr:rowOff>
    </xdr:from>
    <xdr:to>
      <xdr:col>12</xdr:col>
      <xdr:colOff>9525</xdr:colOff>
      <xdr:row>35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762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95250</xdr:rowOff>
    </xdr:from>
    <xdr:to>
      <xdr:col>5</xdr:col>
      <xdr:colOff>9525</xdr:colOff>
      <xdr:row>14</xdr:row>
      <xdr:rowOff>95250</xdr:rowOff>
    </xdr:to>
    <xdr:cxnSp macro="">
      <xdr:nvCxnSpPr>
        <xdr:cNvPr id="2" name="Straight Connector 1"/>
        <xdr:cNvCxnSpPr/>
      </xdr:nvCxnSpPr>
      <xdr:spPr>
        <a:xfrm>
          <a:off x="296227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9525</xdr:colOff>
      <xdr:row>19</xdr:row>
      <xdr:rowOff>95250</xdr:rowOff>
    </xdr:to>
    <xdr:cxnSp macro="">
      <xdr:nvCxnSpPr>
        <xdr:cNvPr id="3" name="Straight Connector 2"/>
        <xdr:cNvCxnSpPr/>
      </xdr:nvCxnSpPr>
      <xdr:spPr>
        <a:xfrm>
          <a:off x="2962275" y="3686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104775</xdr:rowOff>
    </xdr:from>
    <xdr:to>
      <xdr:col>5</xdr:col>
      <xdr:colOff>9525</xdr:colOff>
      <xdr:row>9</xdr:row>
      <xdr:rowOff>104775</xdr:rowOff>
    </xdr:to>
    <xdr:cxnSp macro="">
      <xdr:nvCxnSpPr>
        <xdr:cNvPr id="4" name="Straight Connector 3"/>
        <xdr:cNvCxnSpPr/>
      </xdr:nvCxnSpPr>
      <xdr:spPr>
        <a:xfrm>
          <a:off x="2962275" y="17907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31</xdr:row>
      <xdr:rowOff>76200</xdr:rowOff>
    </xdr:from>
    <xdr:to>
      <xdr:col>12</xdr:col>
      <xdr:colOff>9525</xdr:colOff>
      <xdr:row>31</xdr:row>
      <xdr:rowOff>76200</xdr:rowOff>
    </xdr:to>
    <xdr:cxnSp macro="">
      <xdr:nvCxnSpPr>
        <xdr:cNvPr id="5" name="Straight Connector 4"/>
        <xdr:cNvCxnSpPr/>
      </xdr:nvCxnSpPr>
      <xdr:spPr>
        <a:xfrm>
          <a:off x="7439025" y="5962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</xdr:row>
      <xdr:rowOff>76200</xdr:rowOff>
    </xdr:from>
    <xdr:to>
      <xdr:col>19</xdr:col>
      <xdr:colOff>9525</xdr:colOff>
      <xdr:row>4</xdr:row>
      <xdr:rowOff>76200</xdr:rowOff>
    </xdr:to>
    <xdr:cxnSp macro="">
      <xdr:nvCxnSpPr>
        <xdr:cNvPr id="6" name="Straight Connector 5"/>
        <xdr:cNvCxnSpPr/>
      </xdr:nvCxnSpPr>
      <xdr:spPr>
        <a:xfrm>
          <a:off x="11706225" y="790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</xdr:row>
      <xdr:rowOff>95250</xdr:rowOff>
    </xdr:from>
    <xdr:to>
      <xdr:col>19</xdr:col>
      <xdr:colOff>9525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11706225" y="17811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95250</xdr:rowOff>
    </xdr:from>
    <xdr:to>
      <xdr:col>19</xdr:col>
      <xdr:colOff>9525</xdr:colOff>
      <xdr:row>14</xdr:row>
      <xdr:rowOff>95250</xdr:rowOff>
    </xdr:to>
    <xdr:cxnSp macro="">
      <xdr:nvCxnSpPr>
        <xdr:cNvPr id="8" name="Straight Connector 7"/>
        <xdr:cNvCxnSpPr/>
      </xdr:nvCxnSpPr>
      <xdr:spPr>
        <a:xfrm>
          <a:off x="11706225" y="274320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104775</xdr:rowOff>
    </xdr:from>
    <xdr:to>
      <xdr:col>12</xdr:col>
      <xdr:colOff>9525</xdr:colOff>
      <xdr:row>26</xdr:row>
      <xdr:rowOff>104775</xdr:rowOff>
    </xdr:to>
    <xdr:cxnSp macro="">
      <xdr:nvCxnSpPr>
        <xdr:cNvPr id="9" name="Straight Connector 8"/>
        <xdr:cNvCxnSpPr/>
      </xdr:nvCxnSpPr>
      <xdr:spPr>
        <a:xfrm>
          <a:off x="7439025" y="5000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114300</xdr:rowOff>
    </xdr:from>
    <xdr:to>
      <xdr:col>12</xdr:col>
      <xdr:colOff>9525</xdr:colOff>
      <xdr:row>22</xdr:row>
      <xdr:rowOff>114300</xdr:rowOff>
    </xdr:to>
    <xdr:cxnSp macro="">
      <xdr:nvCxnSpPr>
        <xdr:cNvPr id="10" name="Straight Connector 9"/>
        <xdr:cNvCxnSpPr/>
      </xdr:nvCxnSpPr>
      <xdr:spPr>
        <a:xfrm>
          <a:off x="7439025" y="42195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34</xdr:row>
      <xdr:rowOff>123825</xdr:rowOff>
    </xdr:from>
    <xdr:to>
      <xdr:col>3</xdr:col>
      <xdr:colOff>9525</xdr:colOff>
      <xdr:row>34</xdr:row>
      <xdr:rowOff>123825</xdr:rowOff>
    </xdr:to>
    <xdr:cxnSp macro="">
      <xdr:nvCxnSpPr>
        <xdr:cNvPr id="11" name="Straight Connector 10"/>
        <xdr:cNvCxnSpPr/>
      </xdr:nvCxnSpPr>
      <xdr:spPr>
        <a:xfrm>
          <a:off x="1409700" y="6600825"/>
          <a:ext cx="7905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</xdr:row>
      <xdr:rowOff>9525</xdr:rowOff>
    </xdr:from>
    <xdr:to>
      <xdr:col>5</xdr:col>
      <xdr:colOff>295275</xdr:colOff>
      <xdr:row>34</xdr:row>
      <xdr:rowOff>66675</xdr:rowOff>
    </xdr:to>
    <xdr:cxnSp macro="">
      <xdr:nvCxnSpPr>
        <xdr:cNvPr id="12" name="Straight Connector 11"/>
        <xdr:cNvCxnSpPr/>
      </xdr:nvCxnSpPr>
      <xdr:spPr>
        <a:xfrm>
          <a:off x="3867150" y="5686425"/>
          <a:ext cx="0" cy="8572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304800</xdr:colOff>
      <xdr:row>17</xdr:row>
      <xdr:rowOff>0</xdr:rowOff>
    </xdr:from>
    <xdr:to>
      <xdr:col>12</xdr:col>
      <xdr:colOff>304800</xdr:colOff>
      <xdr:row>19</xdr:row>
      <xdr:rowOff>95250</xdr:rowOff>
    </xdr:to>
    <xdr:cxnSp macro="">
      <xdr:nvCxnSpPr>
        <xdr:cNvPr id="13" name="Straight Connector 12"/>
        <xdr:cNvCxnSpPr/>
      </xdr:nvCxnSpPr>
      <xdr:spPr>
        <a:xfrm>
          <a:off x="8353425" y="3219450"/>
          <a:ext cx="0" cy="466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85271</xdr:colOff>
      <xdr:row>33</xdr:row>
      <xdr:rowOff>170089</xdr:rowOff>
    </xdr:from>
    <xdr:to>
      <xdr:col>4</xdr:col>
      <xdr:colOff>228146</xdr:colOff>
      <xdr:row>35</xdr:row>
      <xdr:rowOff>55789</xdr:rowOff>
    </xdr:to>
    <xdr:sp macro="" textlink="">
      <xdr:nvSpPr>
        <xdr:cNvPr id="14" name="Right Bracket 13"/>
        <xdr:cNvSpPr/>
      </xdr:nvSpPr>
      <xdr:spPr>
        <a:xfrm>
          <a:off x="3047546" y="6447064"/>
          <a:ext cx="142875" cy="28575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66222</xdr:colOff>
      <xdr:row>18</xdr:row>
      <xdr:rowOff>161471</xdr:rowOff>
    </xdr:from>
    <xdr:to>
      <xdr:col>11</xdr:col>
      <xdr:colOff>217714</xdr:colOff>
      <xdr:row>20</xdr:row>
      <xdr:rowOff>45357</xdr:rowOff>
    </xdr:to>
    <xdr:sp macro="" textlink="">
      <xdr:nvSpPr>
        <xdr:cNvPr id="15" name="Right Bracket 14"/>
        <xdr:cNvSpPr/>
      </xdr:nvSpPr>
      <xdr:spPr>
        <a:xfrm>
          <a:off x="7505247" y="3552371"/>
          <a:ext cx="151492" cy="255361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219075</xdr:colOff>
      <xdr:row>34</xdr:row>
      <xdr:rowOff>72571</xdr:rowOff>
    </xdr:from>
    <xdr:to>
      <xdr:col>5</xdr:col>
      <xdr:colOff>299357</xdr:colOff>
      <xdr:row>34</xdr:row>
      <xdr:rowOff>118157</xdr:rowOff>
    </xdr:to>
    <xdr:cxnSp macro="">
      <xdr:nvCxnSpPr>
        <xdr:cNvPr id="16" name="Straight Connector 15"/>
        <xdr:cNvCxnSpPr/>
      </xdr:nvCxnSpPr>
      <xdr:spPr>
        <a:xfrm flipV="1">
          <a:off x="3181350" y="6549571"/>
          <a:ext cx="689882" cy="45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217714</xdr:colOff>
      <xdr:row>19</xdr:row>
      <xdr:rowOff>89808</xdr:rowOff>
    </xdr:from>
    <xdr:to>
      <xdr:col>12</xdr:col>
      <xdr:colOff>323397</xdr:colOff>
      <xdr:row>19</xdr:row>
      <xdr:rowOff>91394</xdr:rowOff>
    </xdr:to>
    <xdr:cxnSp macro="">
      <xdr:nvCxnSpPr>
        <xdr:cNvPr id="17" name="Straight Connector 16"/>
        <xdr:cNvCxnSpPr>
          <a:stCxn id="15" idx="2"/>
        </xdr:cNvCxnSpPr>
      </xdr:nvCxnSpPr>
      <xdr:spPr>
        <a:xfrm>
          <a:off x="7656739" y="3680733"/>
          <a:ext cx="715283" cy="15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466725</xdr:colOff>
      <xdr:row>23</xdr:row>
      <xdr:rowOff>38101</xdr:rowOff>
    </xdr:from>
    <xdr:to>
      <xdr:col>20</xdr:col>
      <xdr:colOff>0</xdr:colOff>
      <xdr:row>33</xdr:row>
      <xdr:rowOff>85725</xdr:rowOff>
    </xdr:to>
    <xdr:cxnSp macro="">
      <xdr:nvCxnSpPr>
        <xdr:cNvPr id="18" name="Straight Arrow Connector 17"/>
        <xdr:cNvCxnSpPr/>
      </xdr:nvCxnSpPr>
      <xdr:spPr>
        <a:xfrm flipH="1" flipV="1">
          <a:off x="11563350" y="4352926"/>
          <a:ext cx="1362075" cy="20097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485775</xdr:colOff>
      <xdr:row>22</xdr:row>
      <xdr:rowOff>152400</xdr:rowOff>
    </xdr:from>
    <xdr:to>
      <xdr:col>19</xdr:col>
      <xdr:colOff>600075</xdr:colOff>
      <xdr:row>26</xdr:row>
      <xdr:rowOff>104776</xdr:rowOff>
    </xdr:to>
    <xdr:cxnSp macro="">
      <xdr:nvCxnSpPr>
        <xdr:cNvPr id="19" name="Straight Arrow Connector 18"/>
        <xdr:cNvCxnSpPr/>
      </xdr:nvCxnSpPr>
      <xdr:spPr>
        <a:xfrm flipH="1" flipV="1">
          <a:off x="11582400" y="4257675"/>
          <a:ext cx="1333500" cy="7429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12</xdr:col>
      <xdr:colOff>9525</xdr:colOff>
      <xdr:row>4</xdr:row>
      <xdr:rowOff>114300</xdr:rowOff>
    </xdr:to>
    <xdr:cxnSp macro="">
      <xdr:nvCxnSpPr>
        <xdr:cNvPr id="20" name="Straight Connector 19"/>
        <xdr:cNvCxnSpPr/>
      </xdr:nvCxnSpPr>
      <xdr:spPr>
        <a:xfrm>
          <a:off x="7439025" y="82867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95250</xdr:rowOff>
    </xdr:from>
    <xdr:to>
      <xdr:col>5</xdr:col>
      <xdr:colOff>9525</xdr:colOff>
      <xdr:row>24</xdr:row>
      <xdr:rowOff>95250</xdr:rowOff>
    </xdr:to>
    <xdr:cxnSp macro="">
      <xdr:nvCxnSpPr>
        <xdr:cNvPr id="21" name="Straight Connector 20"/>
        <xdr:cNvCxnSpPr/>
      </xdr:nvCxnSpPr>
      <xdr:spPr>
        <a:xfrm>
          <a:off x="2962275" y="4619625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</xdr:row>
      <xdr:rowOff>85725</xdr:rowOff>
    </xdr:from>
    <xdr:to>
      <xdr:col>12</xdr:col>
      <xdr:colOff>9525</xdr:colOff>
      <xdr:row>35</xdr:row>
      <xdr:rowOff>85725</xdr:rowOff>
    </xdr:to>
    <xdr:cxnSp macro="">
      <xdr:nvCxnSpPr>
        <xdr:cNvPr id="22" name="Straight Connector 21"/>
        <xdr:cNvCxnSpPr/>
      </xdr:nvCxnSpPr>
      <xdr:spPr>
        <a:xfrm>
          <a:off x="7439025" y="67627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19050</xdr:colOff>
      <xdr:row>7</xdr:row>
      <xdr:rowOff>114300</xdr:rowOff>
    </xdr:to>
    <xdr:cxnSp macro="">
      <xdr:nvCxnSpPr>
        <xdr:cNvPr id="23" name="Straight Connector 22"/>
        <xdr:cNvCxnSpPr/>
      </xdr:nvCxnSpPr>
      <xdr:spPr>
        <a:xfrm>
          <a:off x="2971800" y="1390650"/>
          <a:ext cx="619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Normal="100" workbookViewId="0">
      <selection activeCell="H6" sqref="H6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157</v>
      </c>
      <c r="E1" s="242"/>
      <c r="F1" s="243"/>
      <c r="I1" s="294" t="s">
        <v>123</v>
      </c>
      <c r="J1" s="240"/>
      <c r="K1" s="241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181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180</v>
      </c>
      <c r="J5" s="1"/>
      <c r="K5" s="7">
        <v>1</v>
      </c>
      <c r="M5" s="5">
        <v>0</v>
      </c>
      <c r="N5" s="4" t="s">
        <v>49</v>
      </c>
      <c r="P5" s="118" t="s">
        <v>20</v>
      </c>
      <c r="Q5" s="1"/>
      <c r="R5" s="7">
        <v>0</v>
      </c>
      <c r="T5" s="5">
        <v>-1</v>
      </c>
      <c r="U5" s="4" t="s">
        <v>49</v>
      </c>
    </row>
    <row r="6" spans="1:21" ht="15.75" thickBot="1" x14ac:dyDescent="0.3">
      <c r="A6" s="4" t="s">
        <v>44</v>
      </c>
      <c r="B6" s="30">
        <v>1120000</v>
      </c>
      <c r="C6" s="31">
        <v>1055000</v>
      </c>
      <c r="D6" s="32">
        <v>1080000</v>
      </c>
      <c r="E6" s="4" t="s">
        <v>45</v>
      </c>
      <c r="I6" s="133" t="s">
        <v>179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98" t="s">
        <v>32</v>
      </c>
      <c r="C7" s="199" t="s">
        <v>33</v>
      </c>
      <c r="D7" s="200" t="s">
        <v>14</v>
      </c>
      <c r="I7" s="121" t="s">
        <v>178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1148000</v>
      </c>
      <c r="C8" s="35">
        <f>(B8/D8)-100%</f>
        <v>5.8064516129032295E-2</v>
      </c>
      <c r="D8" s="33">
        <f>(B6+C6+D6)/3</f>
        <v>1085000</v>
      </c>
      <c r="F8" s="28">
        <f>IF(B8&gt;=X33,3,0)</f>
        <v>3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3393</v>
      </c>
      <c r="K9" s="200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3190</v>
      </c>
      <c r="K10" s="76">
        <f>ABS((J10/$J$9)-100%)</f>
        <v>5.9829059829059839E-2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3272</v>
      </c>
      <c r="K11" s="77">
        <f>ABS((J11/$J$9)-100%)</f>
        <v>3.5661656351311577E-2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3272</v>
      </c>
      <c r="K12" s="78">
        <f>ABS((J12/$J$9)-100%)</f>
        <v>3.5661656351311577E-2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92" t="s">
        <v>177</v>
      </c>
      <c r="C14" s="88"/>
      <c r="D14" s="191">
        <v>-1</v>
      </c>
      <c r="I14" s="229" t="s">
        <v>31</v>
      </c>
      <c r="J14" s="230"/>
      <c r="K14" s="231"/>
      <c r="P14" s="124" t="s">
        <v>74</v>
      </c>
      <c r="Q14" s="23"/>
      <c r="R14" s="6">
        <v>-1</v>
      </c>
    </row>
    <row r="15" spans="1:21" ht="15" x14ac:dyDescent="0.25">
      <c r="B15" s="133" t="s">
        <v>53</v>
      </c>
      <c r="C15" s="1"/>
      <c r="D15" s="7">
        <v>0</v>
      </c>
      <c r="F15" s="5">
        <v>1</v>
      </c>
      <c r="G15" s="4" t="s">
        <v>49</v>
      </c>
      <c r="I15" s="193" t="s">
        <v>176</v>
      </c>
      <c r="J15" s="201"/>
      <c r="K15" s="91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3.5" thickBot="1" x14ac:dyDescent="0.25">
      <c r="B16" s="133" t="s">
        <v>54</v>
      </c>
      <c r="C16" s="134"/>
      <c r="D16" s="7">
        <v>1</v>
      </c>
      <c r="I16" s="133" t="s">
        <v>63</v>
      </c>
      <c r="J16" s="1"/>
      <c r="K16" s="7">
        <v>0</v>
      </c>
      <c r="P16" s="117" t="s">
        <v>76</v>
      </c>
      <c r="Q16" s="21"/>
      <c r="R16" s="3">
        <v>2</v>
      </c>
    </row>
    <row r="17" spans="2:23" ht="16.5" thickTop="1" thickBot="1" x14ac:dyDescent="0.3">
      <c r="B17" s="133" t="s">
        <v>55</v>
      </c>
      <c r="C17" s="134"/>
      <c r="D17" s="7">
        <v>2</v>
      </c>
      <c r="I17" s="133" t="s">
        <v>64</v>
      </c>
      <c r="J17" s="1"/>
      <c r="K17" s="7">
        <v>1</v>
      </c>
      <c r="M17" s="28">
        <f>I20+J20+K20</f>
        <v>-3</v>
      </c>
    </row>
    <row r="18" spans="2:23" ht="13.5" customHeight="1" thickTop="1" thickBot="1" x14ac:dyDescent="0.25">
      <c r="B18" s="121" t="s">
        <v>4</v>
      </c>
      <c r="C18" s="132"/>
      <c r="D18" s="90" t="s">
        <v>5</v>
      </c>
      <c r="I18" s="117" t="s">
        <v>65</v>
      </c>
      <c r="J18" s="21"/>
      <c r="K18" s="3">
        <v>2</v>
      </c>
      <c r="P18" s="226" t="s">
        <v>34</v>
      </c>
      <c r="Q18" s="227"/>
      <c r="R18" s="228"/>
      <c r="U18" s="265" t="str">
        <f>IF(AND($P$19&gt;=-10,$P$19&lt;=3),"ACCEPT","")</f>
        <v>ACCEPT</v>
      </c>
      <c r="V18" s="266"/>
      <c r="W18" s="267"/>
    </row>
    <row r="19" spans="2:23" ht="15.75" customHeight="1" thickBot="1" x14ac:dyDescent="0.25">
      <c r="I19" s="129" t="s">
        <v>58</v>
      </c>
      <c r="P19" s="232">
        <f>F15+F20+F25+F30+M17+F10+M32+M36+T5+T10+T15+M23+M27+M5+F8</f>
        <v>2</v>
      </c>
      <c r="Q19" s="233"/>
      <c r="R19" s="234"/>
      <c r="U19" s="268"/>
      <c r="V19" s="269"/>
      <c r="W19" s="270"/>
    </row>
    <row r="20" spans="2:23" ht="13.5" customHeight="1" thickBot="1" x14ac:dyDescent="0.3">
      <c r="B20" s="124" t="s">
        <v>6</v>
      </c>
      <c r="C20" s="131"/>
      <c r="D20" s="91" t="s">
        <v>5</v>
      </c>
      <c r="F20" s="5">
        <v>0</v>
      </c>
      <c r="G20" s="4" t="s">
        <v>49</v>
      </c>
      <c r="H20" s="4" t="s">
        <v>51</v>
      </c>
      <c r="I20" s="5">
        <v>-1</v>
      </c>
      <c r="J20" s="5">
        <v>-1</v>
      </c>
      <c r="K20" s="5">
        <v>-1</v>
      </c>
      <c r="P20" s="235"/>
      <c r="Q20" s="236"/>
      <c r="R20" s="237"/>
      <c r="U20" s="271"/>
      <c r="V20" s="272"/>
      <c r="W20" s="273"/>
    </row>
    <row r="21" spans="2:23" ht="13.5" thickBot="1" x14ac:dyDescent="0.25">
      <c r="B21" s="117" t="s">
        <v>7</v>
      </c>
      <c r="C21" s="130"/>
      <c r="D21" s="3">
        <v>0</v>
      </c>
    </row>
    <row r="22" spans="2:23" ht="13.5" customHeight="1" thickBot="1" x14ac:dyDescent="0.25">
      <c r="I22" s="229" t="s">
        <v>81</v>
      </c>
      <c r="J22" s="230"/>
      <c r="K22" s="231"/>
      <c r="U22" s="274" t="str">
        <f>IF(AND($P$19&gt;=4,$P$19&lt;=9),"REVIEW","")</f>
        <v/>
      </c>
      <c r="V22" s="275"/>
      <c r="W22" s="276"/>
    </row>
    <row r="23" spans="2:23" ht="16.5" customHeight="1" thickBot="1" x14ac:dyDescent="0.3">
      <c r="B23" s="226" t="s">
        <v>86</v>
      </c>
      <c r="C23" s="227"/>
      <c r="D23" s="228"/>
      <c r="I23" s="119" t="s">
        <v>82</v>
      </c>
      <c r="J23" s="23"/>
      <c r="K23" s="6">
        <v>0</v>
      </c>
      <c r="M23" s="5">
        <v>0</v>
      </c>
      <c r="N23" s="4" t="s">
        <v>49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25">
      <c r="B24" s="118" t="s">
        <v>56</v>
      </c>
      <c r="C24" s="129"/>
      <c r="D24" s="7">
        <v>0</v>
      </c>
      <c r="I24" s="133" t="s">
        <v>83</v>
      </c>
      <c r="J24" s="1"/>
      <c r="K24" s="7">
        <v>1</v>
      </c>
      <c r="P24" s="256"/>
      <c r="Q24" s="257"/>
      <c r="R24" s="258"/>
      <c r="U24" s="280"/>
      <c r="V24" s="281"/>
      <c r="W24" s="282"/>
    </row>
    <row r="25" spans="2:23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21" t="s">
        <v>175</v>
      </c>
      <c r="J25" s="21"/>
      <c r="K25" s="189" t="s">
        <v>5</v>
      </c>
      <c r="P25" s="253" t="s">
        <v>47</v>
      </c>
      <c r="Q25" s="254"/>
      <c r="R25" s="255"/>
    </row>
    <row r="26" spans="2:23" ht="13.5" customHeight="1" thickBot="1" x14ac:dyDescent="0.25">
      <c r="B26" s="118" t="s">
        <v>9</v>
      </c>
      <c r="C26" s="129"/>
      <c r="D26" s="7">
        <v>2</v>
      </c>
      <c r="I26" s="70" t="s">
        <v>129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3">
      <c r="B27" s="117" t="s">
        <v>57</v>
      </c>
      <c r="C27" s="130"/>
      <c r="D27" s="3">
        <v>3</v>
      </c>
      <c r="I27" s="229" t="s">
        <v>30</v>
      </c>
      <c r="J27" s="230"/>
      <c r="K27" s="231"/>
      <c r="M27" s="5">
        <v>0</v>
      </c>
      <c r="N27" s="4" t="s">
        <v>49</v>
      </c>
      <c r="P27" s="259" t="s">
        <v>184</v>
      </c>
      <c r="Q27" s="260"/>
      <c r="R27" s="261"/>
      <c r="U27" s="247"/>
      <c r="V27" s="248"/>
      <c r="W27" s="249"/>
    </row>
    <row r="28" spans="2:23" ht="15.75" customHeight="1" thickBot="1" x14ac:dyDescent="0.25">
      <c r="B28" s="129"/>
      <c r="I28" s="124" t="s">
        <v>0</v>
      </c>
      <c r="J28" s="23"/>
      <c r="K28" s="6">
        <v>0</v>
      </c>
      <c r="P28" s="262"/>
      <c r="Q28" s="263"/>
      <c r="R28" s="264"/>
      <c r="U28" s="250"/>
      <c r="V28" s="251"/>
      <c r="W28" s="252"/>
    </row>
    <row r="29" spans="2:23" ht="13.5" thickBot="1" x14ac:dyDescent="0.25">
      <c r="B29" s="128" t="s">
        <v>11</v>
      </c>
      <c r="C29" s="45" t="s">
        <v>10</v>
      </c>
      <c r="D29" s="127" t="s">
        <v>12</v>
      </c>
      <c r="I29" s="121" t="s">
        <v>1</v>
      </c>
      <c r="J29" s="21"/>
      <c r="K29" s="90" t="s">
        <v>5</v>
      </c>
      <c r="P29" s="220" t="s">
        <v>153</v>
      </c>
      <c r="Q29" s="221"/>
      <c r="R29" s="222"/>
    </row>
    <row r="30" spans="2:23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0</v>
      </c>
      <c r="P30" s="220"/>
      <c r="Q30" s="221"/>
      <c r="R30" s="222"/>
      <c r="U30" s="226" t="s">
        <v>40</v>
      </c>
      <c r="V30" s="227"/>
      <c r="W30" s="228"/>
    </row>
    <row r="31" spans="2:23" ht="16.5" thickTop="1" thickBot="1" x14ac:dyDescent="0.3">
      <c r="B31" s="118" t="s">
        <v>59</v>
      </c>
      <c r="C31" s="2">
        <v>1</v>
      </c>
      <c r="D31" s="125" t="s">
        <v>59</v>
      </c>
      <c r="I31" s="226" t="s">
        <v>15</v>
      </c>
      <c r="J31" s="227"/>
      <c r="K31" s="228"/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" x14ac:dyDescent="0.25">
      <c r="B32" s="118" t="s">
        <v>60</v>
      </c>
      <c r="C32" s="2">
        <v>2</v>
      </c>
      <c r="D32" s="125" t="s">
        <v>60</v>
      </c>
      <c r="I32" s="119" t="s">
        <v>16</v>
      </c>
      <c r="J32" s="23"/>
      <c r="K32" s="91">
        <v>0</v>
      </c>
      <c r="M32" s="5">
        <v>0</v>
      </c>
      <c r="N32" s="4" t="s">
        <v>49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4" ht="15.75" thickBot="1" x14ac:dyDescent="0.3">
      <c r="B33" s="117" t="s">
        <v>61</v>
      </c>
      <c r="C33" s="83" t="s">
        <v>120</v>
      </c>
      <c r="D33" s="123" t="s">
        <v>61</v>
      </c>
      <c r="I33" s="118" t="s">
        <v>17</v>
      </c>
      <c r="J33" s="1"/>
      <c r="K33" s="37">
        <v>0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  <c r="X33" s="202">
        <v>1000000</v>
      </c>
    </row>
    <row r="34" spans="1:24" ht="13.5" thickBot="1" x14ac:dyDescent="0.25">
      <c r="B34" s="70" t="s">
        <v>62</v>
      </c>
      <c r="C34" s="70" t="s">
        <v>121</v>
      </c>
      <c r="D34" t="s">
        <v>52</v>
      </c>
      <c r="I34" s="117" t="s">
        <v>2</v>
      </c>
      <c r="J34" s="21"/>
      <c r="K34" s="90" t="s">
        <v>5</v>
      </c>
      <c r="P34" s="223"/>
      <c r="Q34" s="224"/>
      <c r="R34" s="225"/>
      <c r="U34" s="79" t="s">
        <v>48</v>
      </c>
      <c r="V34" s="29"/>
      <c r="W34" s="120"/>
    </row>
    <row r="35" spans="1:24" ht="15.75" thickBot="1" x14ac:dyDescent="0.3">
      <c r="A35" s="4" t="s">
        <v>44</v>
      </c>
      <c r="B35" s="5">
        <v>0</v>
      </c>
      <c r="D35" s="5">
        <v>0</v>
      </c>
    </row>
    <row r="36" spans="1:24" ht="15.75" thickBot="1" x14ac:dyDescent="0.3">
      <c r="B36" s="238" t="s">
        <v>128</v>
      </c>
      <c r="C36" s="238"/>
      <c r="D36" s="238"/>
      <c r="I36" s="226" t="s">
        <v>18</v>
      </c>
      <c r="J36" s="227"/>
      <c r="K36" s="228"/>
      <c r="M36" s="5">
        <v>0</v>
      </c>
      <c r="N36" s="4" t="s">
        <v>49</v>
      </c>
    </row>
    <row r="37" spans="1:24" x14ac:dyDescent="0.2">
      <c r="I37" s="119" t="s">
        <v>19</v>
      </c>
      <c r="J37" s="23"/>
      <c r="K37" s="6">
        <v>-1</v>
      </c>
    </row>
    <row r="38" spans="1:24" x14ac:dyDescent="0.2">
      <c r="I38" s="118" t="s">
        <v>20</v>
      </c>
      <c r="J38" s="1"/>
      <c r="K38" s="7">
        <v>0</v>
      </c>
    </row>
    <row r="39" spans="1:24" ht="13.5" thickBot="1" x14ac:dyDescent="0.25">
      <c r="I39" s="117" t="s">
        <v>73</v>
      </c>
      <c r="J39" s="21"/>
      <c r="K39" s="3">
        <v>2</v>
      </c>
    </row>
  </sheetData>
  <mergeCells count="26">
    <mergeCell ref="B13:D13"/>
    <mergeCell ref="P13:R13"/>
    <mergeCell ref="D1:F1"/>
    <mergeCell ref="I1:K1"/>
    <mergeCell ref="P3:R3"/>
    <mergeCell ref="B4:D4"/>
    <mergeCell ref="P8:R8"/>
    <mergeCell ref="I14:K14"/>
    <mergeCell ref="P18:R18"/>
    <mergeCell ref="U18:W20"/>
    <mergeCell ref="P19:R20"/>
    <mergeCell ref="I22:K22"/>
    <mergeCell ref="U22:W24"/>
    <mergeCell ref="B23:D23"/>
    <mergeCell ref="P23:R24"/>
    <mergeCell ref="P25:R26"/>
    <mergeCell ref="P29:R30"/>
    <mergeCell ref="U26:W28"/>
    <mergeCell ref="I27:K27"/>
    <mergeCell ref="P27:R28"/>
    <mergeCell ref="U30:W30"/>
    <mergeCell ref="I31:K31"/>
    <mergeCell ref="P31:R32"/>
    <mergeCell ref="P33:R34"/>
    <mergeCell ref="B36:D36"/>
    <mergeCell ref="I36:K36"/>
  </mergeCells>
  <pageMargins left="0.7" right="0.7" top="0.75" bottom="0.75" header="0.3" footer="0.3"/>
  <pageSetup paperSize="5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D1" sqref="D1:F2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53" t="s">
        <v>183</v>
      </c>
      <c r="E1" s="254"/>
      <c r="F1" s="255"/>
      <c r="I1" s="294" t="s">
        <v>123</v>
      </c>
      <c r="J1" s="240"/>
      <c r="K1" s="241"/>
    </row>
    <row r="2" spans="1:21" ht="13.5" thickBot="1" x14ac:dyDescent="0.25">
      <c r="A2" s="70"/>
      <c r="D2" s="256"/>
      <c r="E2" s="257"/>
      <c r="F2" s="258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181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180</v>
      </c>
      <c r="J5" s="1"/>
      <c r="K5" s="7">
        <v>1</v>
      </c>
      <c r="M5" s="5">
        <v>3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234000</v>
      </c>
      <c r="C6" s="31">
        <v>245000</v>
      </c>
      <c r="D6" s="32">
        <v>250000</v>
      </c>
      <c r="E6" s="4" t="s">
        <v>45</v>
      </c>
      <c r="I6" s="133" t="s">
        <v>179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86" t="s">
        <v>32</v>
      </c>
      <c r="C7" s="187" t="s">
        <v>33</v>
      </c>
      <c r="D7" s="188" t="s">
        <v>14</v>
      </c>
      <c r="I7" s="121" t="s">
        <v>178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255343</v>
      </c>
      <c r="C8" s="35">
        <f>(B8/D8)-100%</f>
        <v>5.0794238683127491E-2</v>
      </c>
      <c r="D8" s="33">
        <f>(B6+C6+D6)/3</f>
        <v>243000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2090</v>
      </c>
      <c r="K9" s="188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2305</v>
      </c>
      <c r="K10" s="76">
        <f>ABS((J10/$J$9)-100%)</f>
        <v>0.10287081339712922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2306</v>
      </c>
      <c r="K11" s="77">
        <f>ABS((J11/$J$9)-100%)</f>
        <v>0.10334928229665064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2753</v>
      </c>
      <c r="K12" s="78">
        <f>ABS((J12/$J$9)-100%)</f>
        <v>0.31722488038277508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92" t="s">
        <v>177</v>
      </c>
      <c r="C14" s="88"/>
      <c r="D14" s="191">
        <v>-1</v>
      </c>
      <c r="I14" s="229" t="s">
        <v>31</v>
      </c>
      <c r="J14" s="230"/>
      <c r="K14" s="231"/>
      <c r="P14" s="124" t="s">
        <v>74</v>
      </c>
      <c r="Q14" s="23"/>
      <c r="R14" s="6">
        <v>-1</v>
      </c>
    </row>
    <row r="15" spans="1:21" ht="15" x14ac:dyDescent="0.25">
      <c r="B15" s="133" t="s">
        <v>53</v>
      </c>
      <c r="C15" s="1"/>
      <c r="D15" s="7">
        <v>0</v>
      </c>
      <c r="F15" s="5">
        <v>0</v>
      </c>
      <c r="G15" s="4" t="s">
        <v>49</v>
      </c>
      <c r="I15" s="193" t="s">
        <v>176</v>
      </c>
      <c r="J15" s="190"/>
      <c r="K15" s="91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3.5" thickBot="1" x14ac:dyDescent="0.25">
      <c r="B16" s="133" t="s">
        <v>54</v>
      </c>
      <c r="C16" s="134"/>
      <c r="D16" s="7">
        <v>1</v>
      </c>
      <c r="I16" s="133" t="s">
        <v>63</v>
      </c>
      <c r="J16" s="1"/>
      <c r="K16" s="7">
        <v>0</v>
      </c>
      <c r="P16" s="117" t="s">
        <v>76</v>
      </c>
      <c r="Q16" s="21"/>
      <c r="R16" s="3">
        <v>2</v>
      </c>
    </row>
    <row r="17" spans="2:23" ht="16.5" thickTop="1" thickBot="1" x14ac:dyDescent="0.3">
      <c r="B17" s="133" t="s">
        <v>55</v>
      </c>
      <c r="C17" s="134"/>
      <c r="D17" s="7">
        <v>2</v>
      </c>
      <c r="I17" s="133" t="s">
        <v>64</v>
      </c>
      <c r="J17" s="1"/>
      <c r="K17" s="7">
        <v>1</v>
      </c>
      <c r="M17" s="28">
        <f>I20+J20+K20</f>
        <v>0</v>
      </c>
    </row>
    <row r="18" spans="2:23" ht="13.5" customHeight="1" thickTop="1" thickBot="1" x14ac:dyDescent="0.25">
      <c r="B18" s="121" t="s">
        <v>4</v>
      </c>
      <c r="C18" s="132"/>
      <c r="D18" s="90" t="s">
        <v>5</v>
      </c>
      <c r="I18" s="117" t="s">
        <v>65</v>
      </c>
      <c r="J18" s="21"/>
      <c r="K18" s="3">
        <v>2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thickBot="1" x14ac:dyDescent="0.3">
      <c r="H19" s="4" t="s">
        <v>51</v>
      </c>
      <c r="I19" s="129" t="s">
        <v>58</v>
      </c>
      <c r="P19" s="232">
        <f>F15+F20+F25+F30+M17+F10+M32+M36+T5+T10+T15+M23+M27+M5+F8</f>
        <v>9</v>
      </c>
      <c r="Q19" s="233"/>
      <c r="R19" s="234"/>
      <c r="U19" s="268"/>
      <c r="V19" s="269"/>
      <c r="W19" s="270"/>
    </row>
    <row r="20" spans="2:23" ht="13.5" customHeight="1" thickBot="1" x14ac:dyDescent="0.3">
      <c r="B20" s="124" t="s">
        <v>6</v>
      </c>
      <c r="C20" s="131"/>
      <c r="D20" s="91" t="s">
        <v>5</v>
      </c>
      <c r="F20" s="5">
        <v>0</v>
      </c>
      <c r="G20" s="4" t="s">
        <v>49</v>
      </c>
      <c r="I20" s="5">
        <v>0</v>
      </c>
      <c r="J20" s="5">
        <v>0</v>
      </c>
      <c r="K20" s="5">
        <v>0</v>
      </c>
      <c r="P20" s="235"/>
      <c r="Q20" s="236"/>
      <c r="R20" s="237"/>
      <c r="U20" s="271"/>
      <c r="V20" s="272"/>
      <c r="W20" s="273"/>
    </row>
    <row r="21" spans="2:23" ht="13.5" thickBot="1" x14ac:dyDescent="0.25">
      <c r="B21" s="117" t="s">
        <v>7</v>
      </c>
      <c r="C21" s="130"/>
      <c r="D21" s="3">
        <v>0</v>
      </c>
    </row>
    <row r="22" spans="2:23" ht="13.5" customHeight="1" thickBot="1" x14ac:dyDescent="0.3">
      <c r="I22" s="229" t="s">
        <v>81</v>
      </c>
      <c r="J22" s="230"/>
      <c r="K22" s="231"/>
      <c r="N22" s="4" t="s">
        <v>49</v>
      </c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3">
      <c r="B23" s="226" t="s">
        <v>86</v>
      </c>
      <c r="C23" s="227"/>
      <c r="D23" s="228"/>
      <c r="I23" s="119" t="s">
        <v>82</v>
      </c>
      <c r="J23" s="23"/>
      <c r="K23" s="6">
        <v>0</v>
      </c>
      <c r="M23" s="5">
        <v>0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56</v>
      </c>
      <c r="C24" s="129"/>
      <c r="D24" s="7">
        <v>0</v>
      </c>
      <c r="G24" s="4" t="s">
        <v>49</v>
      </c>
      <c r="I24" s="133" t="s">
        <v>83</v>
      </c>
      <c r="J24" s="1"/>
      <c r="K24" s="7">
        <v>1</v>
      </c>
      <c r="P24" s="256"/>
      <c r="Q24" s="257"/>
      <c r="R24" s="258"/>
      <c r="U24" s="280"/>
      <c r="V24" s="281"/>
      <c r="W24" s="282"/>
    </row>
    <row r="25" spans="2:23" ht="15.75" thickBot="1" x14ac:dyDescent="0.3">
      <c r="B25" s="118" t="s">
        <v>8</v>
      </c>
      <c r="C25" s="129"/>
      <c r="D25" s="7">
        <v>1</v>
      </c>
      <c r="F25" s="5">
        <v>0</v>
      </c>
      <c r="I25" s="121" t="s">
        <v>175</v>
      </c>
      <c r="J25" s="21"/>
      <c r="K25" s="189" t="s">
        <v>5</v>
      </c>
      <c r="P25" s="253" t="s">
        <v>47</v>
      </c>
      <c r="Q25" s="254"/>
      <c r="R25" s="255"/>
    </row>
    <row r="26" spans="2:23" ht="13.5" customHeight="1" thickBot="1" x14ac:dyDescent="0.3">
      <c r="B26" s="118" t="s">
        <v>9</v>
      </c>
      <c r="C26" s="129"/>
      <c r="D26" s="7">
        <v>2</v>
      </c>
      <c r="I26" s="70" t="s">
        <v>129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3">
      <c r="B27" s="117" t="s">
        <v>57</v>
      </c>
      <c r="C27" s="130"/>
      <c r="D27" s="3">
        <v>3</v>
      </c>
      <c r="I27" s="229" t="s">
        <v>30</v>
      </c>
      <c r="J27" s="230"/>
      <c r="K27" s="231"/>
      <c r="M27" s="5">
        <v>0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9"/>
      <c r="I28" s="124" t="s">
        <v>0</v>
      </c>
      <c r="J28" s="23"/>
      <c r="K28" s="6">
        <v>0</v>
      </c>
      <c r="P28" s="262"/>
      <c r="Q28" s="263"/>
      <c r="R28" s="264"/>
      <c r="U28" s="250"/>
      <c r="V28" s="251"/>
      <c r="W28" s="252"/>
    </row>
    <row r="29" spans="2:23" ht="13.5" thickBot="1" x14ac:dyDescent="0.25">
      <c r="B29" s="128" t="s">
        <v>11</v>
      </c>
      <c r="C29" s="45" t="s">
        <v>10</v>
      </c>
      <c r="D29" s="127" t="s">
        <v>12</v>
      </c>
      <c r="I29" s="121" t="s">
        <v>1</v>
      </c>
      <c r="J29" s="21"/>
      <c r="K29" s="90" t="s">
        <v>5</v>
      </c>
      <c r="P29" s="220" t="s">
        <v>153</v>
      </c>
      <c r="Q29" s="221"/>
      <c r="R29" s="222"/>
    </row>
    <row r="30" spans="2:23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4</v>
      </c>
      <c r="P30" s="220"/>
      <c r="Q30" s="221"/>
      <c r="R30" s="222"/>
      <c r="U30" s="226" t="s">
        <v>40</v>
      </c>
      <c r="V30" s="227"/>
      <c r="W30" s="228"/>
    </row>
    <row r="31" spans="2:23" ht="16.5" thickTop="1" thickBot="1" x14ac:dyDescent="0.3">
      <c r="B31" s="118" t="s">
        <v>59</v>
      </c>
      <c r="C31" s="2">
        <v>1</v>
      </c>
      <c r="D31" s="125" t="s">
        <v>59</v>
      </c>
      <c r="I31" s="226" t="s">
        <v>15</v>
      </c>
      <c r="J31" s="227"/>
      <c r="K31" s="228"/>
      <c r="N31" s="4" t="s">
        <v>49</v>
      </c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" x14ac:dyDescent="0.25">
      <c r="B32" s="118" t="s">
        <v>60</v>
      </c>
      <c r="C32" s="2">
        <v>2</v>
      </c>
      <c r="D32" s="125" t="s">
        <v>60</v>
      </c>
      <c r="I32" s="119" t="s">
        <v>16</v>
      </c>
      <c r="J32" s="23"/>
      <c r="K32" s="91">
        <v>0</v>
      </c>
      <c r="M32" s="5">
        <v>0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117" t="s">
        <v>61</v>
      </c>
      <c r="C33" s="83" t="s">
        <v>120</v>
      </c>
      <c r="D33" s="123" t="s">
        <v>61</v>
      </c>
      <c r="I33" s="118" t="s">
        <v>17</v>
      </c>
      <c r="J33" s="1"/>
      <c r="K33" s="37">
        <v>0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70" t="s">
        <v>62</v>
      </c>
      <c r="C34" s="70" t="s">
        <v>121</v>
      </c>
      <c r="D34" t="s">
        <v>52</v>
      </c>
      <c r="I34" s="117" t="s">
        <v>2</v>
      </c>
      <c r="J34" s="21"/>
      <c r="K34" s="90" t="s">
        <v>5</v>
      </c>
      <c r="P34" s="223"/>
      <c r="Q34" s="224"/>
      <c r="R34" s="225"/>
      <c r="U34" s="79" t="s">
        <v>48</v>
      </c>
      <c r="V34" s="29"/>
      <c r="W34" s="120"/>
    </row>
    <row r="35" spans="1:23" ht="15.75" thickBot="1" x14ac:dyDescent="0.3">
      <c r="B35" s="5">
        <v>3</v>
      </c>
      <c r="D35" s="5">
        <v>1</v>
      </c>
      <c r="N35" s="4" t="s">
        <v>49</v>
      </c>
    </row>
    <row r="36" spans="1:23" ht="15.75" thickBot="1" x14ac:dyDescent="0.3">
      <c r="B36" s="238" t="s">
        <v>128</v>
      </c>
      <c r="C36" s="238"/>
      <c r="D36" s="238"/>
      <c r="I36" s="226" t="s">
        <v>18</v>
      </c>
      <c r="J36" s="227"/>
      <c r="K36" s="228"/>
      <c r="M36" s="5">
        <v>0</v>
      </c>
    </row>
    <row r="37" spans="1:23" x14ac:dyDescent="0.2">
      <c r="I37" s="119" t="s">
        <v>19</v>
      </c>
      <c r="J37" s="23"/>
      <c r="K37" s="6">
        <v>-1</v>
      </c>
    </row>
    <row r="38" spans="1:23" x14ac:dyDescent="0.2">
      <c r="I38" s="118" t="s">
        <v>20</v>
      </c>
      <c r="J38" s="1"/>
      <c r="K38" s="7">
        <v>0</v>
      </c>
    </row>
    <row r="39" spans="1:23" ht="13.5" thickBot="1" x14ac:dyDescent="0.25">
      <c r="I39" s="117" t="s">
        <v>73</v>
      </c>
      <c r="J39" s="21"/>
      <c r="K39" s="3">
        <v>2</v>
      </c>
    </row>
  </sheetData>
  <mergeCells count="26">
    <mergeCell ref="U30:W30"/>
    <mergeCell ref="I31:K31"/>
    <mergeCell ref="P31:R32"/>
    <mergeCell ref="P33:R34"/>
    <mergeCell ref="D1:F2"/>
    <mergeCell ref="U26:W28"/>
    <mergeCell ref="I14:K14"/>
    <mergeCell ref="P18:R18"/>
    <mergeCell ref="U18:W20"/>
    <mergeCell ref="P19:R20"/>
    <mergeCell ref="I22:K22"/>
    <mergeCell ref="U22:W24"/>
    <mergeCell ref="B13:D13"/>
    <mergeCell ref="P13:R13"/>
    <mergeCell ref="I1:K1"/>
    <mergeCell ref="P3:R3"/>
    <mergeCell ref="B4:D4"/>
    <mergeCell ref="P8:R8"/>
    <mergeCell ref="B36:D36"/>
    <mergeCell ref="I36:K36"/>
    <mergeCell ref="B23:D23"/>
    <mergeCell ref="P23:R24"/>
    <mergeCell ref="P25:R26"/>
    <mergeCell ref="P29:R30"/>
    <mergeCell ref="I27:K27"/>
    <mergeCell ref="P27:R28"/>
  </mergeCells>
  <pageMargins left="0.7" right="0.7" top="0.75" bottom="0.75" header="0.3" footer="0.3"/>
  <pageSetup paperSize="5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zoomScaleNormal="100" workbookViewId="0">
      <selection activeCell="M5" sqref="M5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9" ht="15.75" thickBot="1" x14ac:dyDescent="0.3">
      <c r="A1" s="169" t="s">
        <v>46</v>
      </c>
      <c r="B1" s="108"/>
      <c r="C1" s="108"/>
      <c r="D1" s="303" t="s">
        <v>173</v>
      </c>
      <c r="E1" s="304"/>
      <c r="F1" s="305"/>
      <c r="G1" s="108"/>
      <c r="H1" s="108"/>
      <c r="I1" s="306" t="s">
        <v>123</v>
      </c>
      <c r="J1" s="307"/>
      <c r="K1" s="3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"/>
    </row>
    <row r="2" spans="1:29" ht="13.5" thickBot="1" x14ac:dyDescent="0.25">
      <c r="A2" s="11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"/>
    </row>
    <row r="3" spans="1:29" ht="13.5" thickBot="1" x14ac:dyDescent="0.25">
      <c r="A3" s="108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08"/>
      <c r="AC3" s="1"/>
    </row>
    <row r="4" spans="1:29" ht="13.5" thickBot="1" x14ac:dyDescent="0.25">
      <c r="A4" s="108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"/>
    </row>
    <row r="5" spans="1:29" ht="15" x14ac:dyDescent="0.25">
      <c r="A5" s="108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3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08"/>
      <c r="AC5" s="1"/>
    </row>
    <row r="6" spans="1:29" ht="15.75" thickBot="1" x14ac:dyDescent="0.3">
      <c r="A6" s="165" t="s">
        <v>44</v>
      </c>
      <c r="B6" s="30">
        <v>470000</v>
      </c>
      <c r="C6" s="31">
        <v>363360</v>
      </c>
      <c r="D6" s="32">
        <v>358900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"/>
    </row>
    <row r="7" spans="1:29" ht="13.5" thickBot="1" x14ac:dyDescent="0.25">
      <c r="A7" s="108"/>
      <c r="B7" s="179" t="s">
        <v>32</v>
      </c>
      <c r="C7" s="180" t="s">
        <v>33</v>
      </c>
      <c r="D7" s="181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"/>
    </row>
    <row r="8" spans="1:29" ht="16.5" thickTop="1" thickBot="1" x14ac:dyDescent="0.3">
      <c r="A8" s="165" t="s">
        <v>50</v>
      </c>
      <c r="B8" s="34">
        <v>405000</v>
      </c>
      <c r="C8" s="35">
        <f>(B8/D8)-100%</f>
        <v>1.9073020985355571E-2</v>
      </c>
      <c r="D8" s="33">
        <f>(B6+C6+D6)/3</f>
        <v>397420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"/>
    </row>
    <row r="9" spans="1:29" ht="15.75" thickBot="1" x14ac:dyDescent="0.3">
      <c r="A9" s="108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2593</v>
      </c>
      <c r="K9" s="182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"/>
    </row>
    <row r="10" spans="1:29" ht="15.75" thickBot="1" x14ac:dyDescent="0.3">
      <c r="A10" s="108"/>
      <c r="B10" s="144" t="s">
        <v>71</v>
      </c>
      <c r="C10" s="108"/>
      <c r="D10" s="151">
        <v>2</v>
      </c>
      <c r="E10" s="108"/>
      <c r="F10" s="164">
        <v>0</v>
      </c>
      <c r="G10" s="165" t="s">
        <v>49</v>
      </c>
      <c r="H10" s="108"/>
      <c r="I10" s="57" t="s">
        <v>101</v>
      </c>
      <c r="J10" s="63">
        <v>3165</v>
      </c>
      <c r="K10" s="76">
        <f>ABS((J10/$J$9)-100%)</f>
        <v>0.22059390667180878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-1</v>
      </c>
      <c r="U10" s="165" t="s">
        <v>49</v>
      </c>
      <c r="V10" s="108"/>
      <c r="W10" s="108"/>
      <c r="X10" s="108"/>
      <c r="Y10" s="108"/>
      <c r="Z10" s="108"/>
      <c r="AA10" s="108"/>
      <c r="AB10" s="108"/>
      <c r="AC10" s="1"/>
    </row>
    <row r="11" spans="1:29" ht="16.5" thickTop="1" thickBot="1" x14ac:dyDescent="0.3">
      <c r="A11" s="108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2140</v>
      </c>
      <c r="K11" s="77">
        <f>ABS((J11/$J$9)-100%)</f>
        <v>0.1747011183956807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"/>
    </row>
    <row r="12" spans="1:29" ht="16.5" thickTop="1" thickBot="1" x14ac:dyDescent="0.3">
      <c r="A12" s="108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2280</v>
      </c>
      <c r="K12" s="78">
        <f>ABS((J12/$J$9)-100%)</f>
        <v>0.1207096027767065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"/>
    </row>
    <row r="13" spans="1:29" ht="13.5" thickBot="1" x14ac:dyDescent="0.25">
      <c r="A13" s="108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"/>
    </row>
    <row r="14" spans="1:29" ht="13.5" thickBot="1" x14ac:dyDescent="0.25">
      <c r="A14" s="108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"/>
    </row>
    <row r="15" spans="1:29" ht="15.75" thickBot="1" x14ac:dyDescent="0.3">
      <c r="A15" s="108"/>
      <c r="B15" s="144" t="s">
        <v>54</v>
      </c>
      <c r="C15" s="111"/>
      <c r="D15" s="145">
        <v>0</v>
      </c>
      <c r="E15" s="108"/>
      <c r="F15" s="164">
        <v>-1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0</v>
      </c>
      <c r="U15" s="165" t="s">
        <v>49</v>
      </c>
      <c r="V15" s="108"/>
      <c r="W15" s="108"/>
      <c r="X15" s="108"/>
      <c r="Y15" s="108"/>
      <c r="Z15" s="108"/>
      <c r="AA15" s="108"/>
      <c r="AB15" s="108"/>
      <c r="AC15" s="1"/>
    </row>
    <row r="16" spans="1:29" ht="16.5" thickTop="1" thickBot="1" x14ac:dyDescent="0.3">
      <c r="A16" s="108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0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"/>
    </row>
    <row r="17" spans="1:29" ht="14.25" thickTop="1" thickBot="1" x14ac:dyDescent="0.25">
      <c r="A17" s="108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"/>
    </row>
    <row r="18" spans="1:29" ht="13.5" customHeight="1" thickBot="1" x14ac:dyDescent="0.25">
      <c r="A18" s="108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>ACCEPT</v>
      </c>
      <c r="V18" s="266"/>
      <c r="W18" s="267"/>
      <c r="X18" s="108"/>
      <c r="Y18" s="108"/>
      <c r="Z18" s="108"/>
      <c r="AA18" s="108"/>
      <c r="AB18" s="108"/>
      <c r="AC18" s="1"/>
    </row>
    <row r="19" spans="1:29" ht="15.75" customHeight="1" x14ac:dyDescent="0.25">
      <c r="A19" s="108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0</v>
      </c>
      <c r="K19" s="164">
        <v>0</v>
      </c>
      <c r="L19" s="108"/>
      <c r="M19" s="108"/>
      <c r="N19" s="108"/>
      <c r="O19" s="108"/>
      <c r="P19" s="232">
        <f>F15+F20+F24+F29+M16+F10+M31+M35+T5+T10+T15+M22+M26+M5+F8</f>
        <v>3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08"/>
      <c r="AC19" s="1"/>
    </row>
    <row r="20" spans="1:29" ht="13.5" customHeight="1" thickBot="1" x14ac:dyDescent="0.3">
      <c r="A20" s="108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08"/>
      <c r="AC20" s="1"/>
    </row>
    <row r="21" spans="1:29" ht="13.5" thickBot="1" x14ac:dyDescent="0.25">
      <c r="A21" s="108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"/>
    </row>
    <row r="22" spans="1:29" ht="13.5" customHeight="1" thickBot="1" x14ac:dyDescent="0.3">
      <c r="A22" s="108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1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/>
      </c>
      <c r="V22" s="275"/>
      <c r="W22" s="276"/>
      <c r="X22" s="108"/>
      <c r="Y22" s="108"/>
      <c r="Z22" s="108"/>
      <c r="AA22" s="108"/>
      <c r="AB22" s="108"/>
      <c r="AC22" s="1"/>
    </row>
    <row r="23" spans="1:29" ht="16.5" customHeight="1" thickBot="1" x14ac:dyDescent="0.25">
      <c r="A23" s="108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08"/>
      <c r="AC23" s="1"/>
    </row>
    <row r="24" spans="1:29" ht="16.5" customHeight="1" thickBot="1" x14ac:dyDescent="0.3">
      <c r="A24" s="108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08"/>
      <c r="AC24" s="1"/>
    </row>
    <row r="25" spans="1:29" ht="13.5" thickBot="1" x14ac:dyDescent="0.25">
      <c r="A25" s="108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"/>
    </row>
    <row r="26" spans="1:29" ht="13.5" customHeight="1" thickBot="1" x14ac:dyDescent="0.3">
      <c r="A26" s="108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08"/>
      <c r="AC26" s="1"/>
    </row>
    <row r="27" spans="1:29" ht="15.75" customHeight="1" thickBot="1" x14ac:dyDescent="0.25">
      <c r="A27" s="108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174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08"/>
      <c r="AC27" s="1"/>
    </row>
    <row r="28" spans="1:29" ht="15.75" customHeight="1" thickBot="1" x14ac:dyDescent="0.25">
      <c r="A28" s="108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08"/>
      <c r="AC28" s="1"/>
    </row>
    <row r="29" spans="1:29" ht="16.5" thickTop="1" thickBot="1" x14ac:dyDescent="0.3">
      <c r="A29" s="108"/>
      <c r="B29" s="141" t="s">
        <v>13</v>
      </c>
      <c r="C29" s="156">
        <v>0</v>
      </c>
      <c r="D29" s="157" t="s">
        <v>13</v>
      </c>
      <c r="E29" s="108"/>
      <c r="F29" s="167">
        <f>B34+D34</f>
        <v>1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310" t="s">
        <v>37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"/>
    </row>
    <row r="30" spans="1:29" ht="14.25" thickTop="1" thickBot="1" x14ac:dyDescent="0.25">
      <c r="A30" s="108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08"/>
      <c r="AC30" s="1"/>
    </row>
    <row r="31" spans="1:29" ht="15" x14ac:dyDescent="0.25">
      <c r="A31" s="108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08"/>
      <c r="AC31" s="1"/>
    </row>
    <row r="32" spans="1:29" ht="15.75" thickBot="1" x14ac:dyDescent="0.3">
      <c r="A32" s="108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08"/>
      <c r="AC32" s="1"/>
    </row>
    <row r="33" spans="1:29" ht="15.75" thickBot="1" x14ac:dyDescent="0.3">
      <c r="A33" s="108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08"/>
      <c r="AC33" s="1"/>
    </row>
    <row r="34" spans="1:29" ht="15.75" thickBot="1" x14ac:dyDescent="0.3">
      <c r="A34" s="165" t="s">
        <v>44</v>
      </c>
      <c r="B34" s="5">
        <v>0</v>
      </c>
      <c r="C34" s="1"/>
      <c r="D34" s="164">
        <v>1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08"/>
      <c r="AC34" s="1"/>
    </row>
    <row r="35" spans="1:29" ht="15" x14ac:dyDescent="0.25">
      <c r="A35" s="108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"/>
    </row>
    <row r="36" spans="1:29" x14ac:dyDescent="0.2">
      <c r="A36" s="108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"/>
    </row>
    <row r="37" spans="1:29" ht="13.5" thickBot="1" x14ac:dyDescent="0.25">
      <c r="A37" s="108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"/>
    </row>
    <row r="38" spans="1:29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"/>
    </row>
    <row r="39" spans="1:29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"/>
    </row>
    <row r="40" spans="1:29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</sheetData>
  <mergeCells count="26">
    <mergeCell ref="P31:R32"/>
    <mergeCell ref="P33:R34"/>
    <mergeCell ref="I34:K34"/>
    <mergeCell ref="B35:D35"/>
    <mergeCell ref="I25:K25"/>
    <mergeCell ref="P25:R26"/>
    <mergeCell ref="U26:W28"/>
    <mergeCell ref="P27:R28"/>
    <mergeCell ref="I29:K29"/>
    <mergeCell ref="P29:R30"/>
    <mergeCell ref="U30:W30"/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</mergeCells>
  <pageMargins left="0.7" right="0.7" top="0.75" bottom="0.75" header="0.3" footer="0.3"/>
  <pageSetup paperSize="5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zoomScaleNormal="100" workbookViewId="0">
      <selection activeCell="Q38" sqref="Q38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8" ht="15.75" thickBot="1" x14ac:dyDescent="0.3">
      <c r="A1" s="162" t="s">
        <v>46</v>
      </c>
      <c r="B1" s="142"/>
      <c r="C1" s="142"/>
      <c r="D1" s="303" t="s">
        <v>160</v>
      </c>
      <c r="E1" s="304"/>
      <c r="F1" s="305"/>
      <c r="G1" s="142"/>
      <c r="H1" s="142"/>
      <c r="I1" s="306" t="s">
        <v>123</v>
      </c>
      <c r="J1" s="307"/>
      <c r="K1" s="3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08"/>
    </row>
    <row r="2" spans="1:28" ht="13.5" thickBot="1" x14ac:dyDescent="0.25">
      <c r="A2" s="14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ht="13.5" thickBot="1" x14ac:dyDescent="0.25">
      <c r="A3" s="163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08"/>
    </row>
    <row r="4" spans="1:28" ht="13.5" thickBot="1" x14ac:dyDescent="0.25">
      <c r="A4" s="163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ht="15" x14ac:dyDescent="0.25">
      <c r="A5" s="163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1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08"/>
    </row>
    <row r="6" spans="1:28" ht="15.75" thickBot="1" x14ac:dyDescent="0.3">
      <c r="A6" s="166" t="s">
        <v>44</v>
      </c>
      <c r="B6" s="30">
        <v>225000</v>
      </c>
      <c r="C6" s="31">
        <v>219900</v>
      </c>
      <c r="D6" s="32">
        <v>224900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ht="13.5" thickBot="1" x14ac:dyDescent="0.25">
      <c r="A7" s="163"/>
      <c r="B7" s="175" t="s">
        <v>32</v>
      </c>
      <c r="C7" s="176" t="s">
        <v>33</v>
      </c>
      <c r="D7" s="177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</row>
    <row r="8" spans="1:28" ht="16.5" thickTop="1" thickBot="1" x14ac:dyDescent="0.3">
      <c r="A8" s="166" t="s">
        <v>50</v>
      </c>
      <c r="B8" s="34">
        <v>239999</v>
      </c>
      <c r="C8" s="35">
        <f>(B8/D8)-100%</f>
        <v>7.4943266646760209E-2</v>
      </c>
      <c r="D8" s="33">
        <f>(B6+C6+D6)/3</f>
        <v>223266.66666666666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1:28" ht="15.75" thickBot="1" x14ac:dyDescent="0.3">
      <c r="A9" s="163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2058</v>
      </c>
      <c r="K9" s="178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5.75" thickBot="1" x14ac:dyDescent="0.3">
      <c r="A10" s="163"/>
      <c r="B10" s="144" t="s">
        <v>71</v>
      </c>
      <c r="C10" s="108"/>
      <c r="D10" s="151">
        <v>2</v>
      </c>
      <c r="E10" s="108"/>
      <c r="F10" s="164">
        <v>2</v>
      </c>
      <c r="G10" s="165" t="s">
        <v>49</v>
      </c>
      <c r="H10" s="108"/>
      <c r="I10" s="57" t="s">
        <v>101</v>
      </c>
      <c r="J10" s="63">
        <v>2132</v>
      </c>
      <c r="K10" s="76">
        <f>ABS((J10/$J$9)-100%)</f>
        <v>3.5957240038872795E-2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0</v>
      </c>
      <c r="U10" s="165" t="s">
        <v>49</v>
      </c>
      <c r="V10" s="108"/>
      <c r="W10" s="108"/>
      <c r="X10" s="108"/>
      <c r="Y10" s="108"/>
      <c r="Z10" s="108"/>
      <c r="AA10" s="108"/>
      <c r="AB10" s="108"/>
    </row>
    <row r="11" spans="1:28" ht="16.5" thickTop="1" thickBot="1" x14ac:dyDescent="0.3">
      <c r="A11" s="163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2011</v>
      </c>
      <c r="K11" s="77">
        <f>ABS((J11/$J$9)-100%)</f>
        <v>2.2837706511175893E-2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6.5" thickTop="1" thickBot="1" x14ac:dyDescent="0.3">
      <c r="A12" s="163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1833</v>
      </c>
      <c r="K12" s="78">
        <f>ABS((J12/$J$9)-100%)</f>
        <v>0.10932944606413997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3.5" thickBot="1" x14ac:dyDescent="0.25">
      <c r="A13" s="163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3.5" thickBot="1" x14ac:dyDescent="0.25">
      <c r="A14" s="163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ht="15.75" thickBot="1" x14ac:dyDescent="0.3">
      <c r="A15" s="163"/>
      <c r="B15" s="144" t="s">
        <v>54</v>
      </c>
      <c r="C15" s="111"/>
      <c r="D15" s="145">
        <v>0</v>
      </c>
      <c r="E15" s="108"/>
      <c r="F15" s="164">
        <v>-1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0</v>
      </c>
      <c r="U15" s="165" t="s">
        <v>49</v>
      </c>
      <c r="V15" s="108"/>
      <c r="W15" s="108"/>
      <c r="X15" s="108"/>
      <c r="Y15" s="108"/>
      <c r="Z15" s="108"/>
      <c r="AA15" s="108"/>
      <c r="AB15" s="108"/>
    </row>
    <row r="16" spans="1:28" ht="16.5" thickTop="1" thickBot="1" x14ac:dyDescent="0.3">
      <c r="A16" s="163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0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4.25" thickTop="1" thickBot="1" x14ac:dyDescent="0.25">
      <c r="A17" s="163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3.5" customHeight="1" thickBot="1" x14ac:dyDescent="0.25">
      <c r="A18" s="163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>ACCEPT</v>
      </c>
      <c r="V18" s="266"/>
      <c r="W18" s="267"/>
      <c r="X18" s="108"/>
      <c r="Y18" s="108"/>
      <c r="Z18" s="108"/>
      <c r="AA18" s="108"/>
      <c r="AB18" s="108"/>
    </row>
    <row r="19" spans="1:28" ht="15.75" customHeight="1" x14ac:dyDescent="0.25">
      <c r="A19" s="163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0</v>
      </c>
      <c r="K19" s="164">
        <v>0</v>
      </c>
      <c r="L19" s="108"/>
      <c r="M19" s="108"/>
      <c r="N19" s="108"/>
      <c r="O19" s="108"/>
      <c r="P19" s="232">
        <f>F15+F20+F24+F29+M16+F10+M31+M35+T5+T10+T15+M22+M26+M5+F8</f>
        <v>3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08"/>
    </row>
    <row r="20" spans="1:28" ht="13.5" customHeight="1" thickBot="1" x14ac:dyDescent="0.3">
      <c r="A20" s="163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08"/>
    </row>
    <row r="21" spans="1:28" ht="13.5" thickBot="1" x14ac:dyDescent="0.25">
      <c r="A21" s="163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3.5" customHeight="1" thickBot="1" x14ac:dyDescent="0.3">
      <c r="A22" s="163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0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/>
      </c>
      <c r="V22" s="275"/>
      <c r="W22" s="276"/>
      <c r="X22" s="108"/>
      <c r="Y22" s="108"/>
      <c r="Z22" s="108"/>
      <c r="AA22" s="108"/>
      <c r="AB22" s="108"/>
    </row>
    <row r="23" spans="1:28" ht="16.5" customHeight="1" thickBot="1" x14ac:dyDescent="0.25">
      <c r="A23" s="163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08"/>
    </row>
    <row r="24" spans="1:28" ht="16.5" customHeight="1" thickBot="1" x14ac:dyDescent="0.3">
      <c r="A24" s="163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08"/>
    </row>
    <row r="25" spans="1:28" ht="13.5" thickBot="1" x14ac:dyDescent="0.25">
      <c r="A25" s="163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8" ht="13.5" customHeight="1" thickBot="1" x14ac:dyDescent="0.3">
      <c r="A26" s="163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08"/>
    </row>
    <row r="27" spans="1:28" ht="15.75" customHeight="1" thickBot="1" x14ac:dyDescent="0.25">
      <c r="A27" s="163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36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08"/>
    </row>
    <row r="28" spans="1:28" ht="15.75" customHeight="1" thickBot="1" x14ac:dyDescent="0.25">
      <c r="A28" s="163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08"/>
    </row>
    <row r="29" spans="1:28" ht="16.5" thickTop="1" thickBot="1" x14ac:dyDescent="0.3">
      <c r="A29" s="163"/>
      <c r="B29" s="141" t="s">
        <v>13</v>
      </c>
      <c r="C29" s="156">
        <v>0</v>
      </c>
      <c r="D29" s="157" t="s">
        <v>13</v>
      </c>
      <c r="E29" s="108"/>
      <c r="F29" s="167">
        <f>B34+D34</f>
        <v>1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310" t="s">
        <v>37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4.25" thickTop="1" thickBot="1" x14ac:dyDescent="0.25">
      <c r="A30" s="163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08"/>
    </row>
    <row r="31" spans="1:28" ht="15" x14ac:dyDescent="0.25">
      <c r="A31" s="163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08"/>
    </row>
    <row r="32" spans="1:28" ht="15.75" thickBot="1" x14ac:dyDescent="0.3">
      <c r="A32" s="163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08"/>
    </row>
    <row r="33" spans="1:28" ht="15.75" thickBot="1" x14ac:dyDescent="0.3">
      <c r="A33" s="163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08"/>
    </row>
    <row r="34" spans="1:28" ht="15.75" thickBot="1" x14ac:dyDescent="0.3">
      <c r="A34" s="166" t="s">
        <v>44</v>
      </c>
      <c r="B34" s="164">
        <v>1</v>
      </c>
      <c r="C34" s="1"/>
      <c r="D34" s="164">
        <v>0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08"/>
    </row>
    <row r="35" spans="1:28" ht="15" x14ac:dyDescent="0.25">
      <c r="A35" s="163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x14ac:dyDescent="0.2">
      <c r="A36" s="163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3.5" thickBot="1" x14ac:dyDescent="0.25">
      <c r="A37" s="163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x14ac:dyDescent="0.2">
      <c r="A38" s="163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x14ac:dyDescent="0.2">
      <c r="A39" s="1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2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">
      <c r="AB42" s="1"/>
    </row>
    <row r="43" spans="1:28" x14ac:dyDescent="0.2">
      <c r="AB43" s="1"/>
    </row>
  </sheetData>
  <mergeCells count="26">
    <mergeCell ref="P31:R32"/>
    <mergeCell ref="P33:R34"/>
    <mergeCell ref="I34:K34"/>
    <mergeCell ref="B35:D35"/>
    <mergeCell ref="I25:K25"/>
    <mergeCell ref="P25:R26"/>
    <mergeCell ref="U26:W28"/>
    <mergeCell ref="P27:R28"/>
    <mergeCell ref="I29:K29"/>
    <mergeCell ref="P29:R30"/>
    <mergeCell ref="U30:W30"/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</mergeCells>
  <pageMargins left="0.7" right="0.7" top="0.75" bottom="0.75" header="0.3" footer="0.3"/>
  <pageSetup paperSize="5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Normal="100" workbookViewId="0">
      <selection activeCell="C2" sqref="C2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8" ht="15.75" thickBot="1" x14ac:dyDescent="0.3">
      <c r="A1" s="162" t="s">
        <v>46</v>
      </c>
      <c r="B1" s="142"/>
      <c r="C1" s="142"/>
      <c r="D1" s="303" t="s">
        <v>161</v>
      </c>
      <c r="E1" s="304"/>
      <c r="F1" s="305"/>
      <c r="G1" s="142"/>
      <c r="H1" s="142"/>
      <c r="I1" s="306" t="s">
        <v>123</v>
      </c>
      <c r="J1" s="307"/>
      <c r="K1" s="3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ht="13.5" thickBot="1" x14ac:dyDescent="0.25">
      <c r="A2" s="14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45"/>
    </row>
    <row r="3" spans="1:28" ht="13.5" thickBot="1" x14ac:dyDescent="0.25">
      <c r="A3" s="163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45"/>
    </row>
    <row r="4" spans="1:28" ht="13.5" thickBot="1" x14ac:dyDescent="0.25">
      <c r="A4" s="163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45"/>
    </row>
    <row r="5" spans="1:28" ht="15" x14ac:dyDescent="0.25">
      <c r="A5" s="163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1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45"/>
    </row>
    <row r="6" spans="1:28" ht="15.75" thickBot="1" x14ac:dyDescent="0.3">
      <c r="A6" s="166" t="s">
        <v>44</v>
      </c>
      <c r="B6" s="30">
        <v>225000</v>
      </c>
      <c r="C6" s="31">
        <v>219900</v>
      </c>
      <c r="D6" s="32">
        <v>224900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45"/>
    </row>
    <row r="7" spans="1:28" ht="13.5" thickBot="1" x14ac:dyDescent="0.25">
      <c r="A7" s="163"/>
      <c r="B7" s="175" t="s">
        <v>32</v>
      </c>
      <c r="C7" s="176" t="s">
        <v>33</v>
      </c>
      <c r="D7" s="177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45"/>
    </row>
    <row r="8" spans="1:28" ht="16.5" thickTop="1" thickBot="1" x14ac:dyDescent="0.3">
      <c r="A8" s="166" t="s">
        <v>50</v>
      </c>
      <c r="B8" s="34">
        <v>239999</v>
      </c>
      <c r="C8" s="35">
        <f>(B8/D8)-100%</f>
        <v>7.4943266646760209E-2</v>
      </c>
      <c r="D8" s="33">
        <f>(B6+C6+D6)/3</f>
        <v>223266.66666666666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45"/>
    </row>
    <row r="9" spans="1:28" ht="15.75" thickBot="1" x14ac:dyDescent="0.3">
      <c r="A9" s="163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2058</v>
      </c>
      <c r="K9" s="178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45"/>
    </row>
    <row r="10" spans="1:28" ht="15.75" thickBot="1" x14ac:dyDescent="0.3">
      <c r="A10" s="163"/>
      <c r="B10" s="144" t="s">
        <v>71</v>
      </c>
      <c r="C10" s="108"/>
      <c r="D10" s="151">
        <v>2</v>
      </c>
      <c r="E10" s="108"/>
      <c r="F10" s="164">
        <v>2</v>
      </c>
      <c r="G10" s="165" t="s">
        <v>49</v>
      </c>
      <c r="H10" s="108"/>
      <c r="I10" s="57" t="s">
        <v>101</v>
      </c>
      <c r="J10" s="63">
        <v>2132</v>
      </c>
      <c r="K10" s="76">
        <f>ABS((J10/$J$9)-100%)</f>
        <v>3.5957240038872795E-2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0</v>
      </c>
      <c r="U10" s="165" t="s">
        <v>49</v>
      </c>
      <c r="V10" s="108"/>
      <c r="W10" s="108"/>
      <c r="X10" s="108"/>
      <c r="Y10" s="108"/>
      <c r="Z10" s="108"/>
      <c r="AA10" s="108"/>
      <c r="AB10" s="145"/>
    </row>
    <row r="11" spans="1:28" ht="16.5" thickTop="1" thickBot="1" x14ac:dyDescent="0.3">
      <c r="A11" s="163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2011</v>
      </c>
      <c r="K11" s="77">
        <f>ABS((J11/$J$9)-100%)</f>
        <v>2.2837706511175893E-2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45"/>
    </row>
    <row r="12" spans="1:28" ht="16.5" thickTop="1" thickBot="1" x14ac:dyDescent="0.3">
      <c r="A12" s="163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1833</v>
      </c>
      <c r="K12" s="78">
        <f>ABS((J12/$J$9)-100%)</f>
        <v>0.10932944606413997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45"/>
    </row>
    <row r="13" spans="1:28" ht="13.5" thickBot="1" x14ac:dyDescent="0.25">
      <c r="A13" s="163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45"/>
    </row>
    <row r="14" spans="1:28" ht="13.5" thickBot="1" x14ac:dyDescent="0.25">
      <c r="A14" s="163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45"/>
    </row>
    <row r="15" spans="1:28" ht="15.75" thickBot="1" x14ac:dyDescent="0.3">
      <c r="A15" s="163"/>
      <c r="B15" s="144" t="s">
        <v>54</v>
      </c>
      <c r="C15" s="111"/>
      <c r="D15" s="145">
        <v>0</v>
      </c>
      <c r="E15" s="108"/>
      <c r="F15" s="164">
        <v>-1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0</v>
      </c>
      <c r="U15" s="165" t="s">
        <v>49</v>
      </c>
      <c r="V15" s="108"/>
      <c r="W15" s="108"/>
      <c r="X15" s="108"/>
      <c r="Y15" s="108"/>
      <c r="Z15" s="108"/>
      <c r="AA15" s="108"/>
      <c r="AB15" s="145"/>
    </row>
    <row r="16" spans="1:28" ht="16.5" thickTop="1" thickBot="1" x14ac:dyDescent="0.3">
      <c r="A16" s="163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0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45"/>
    </row>
    <row r="17" spans="1:28" ht="14.25" thickTop="1" thickBot="1" x14ac:dyDescent="0.25">
      <c r="A17" s="163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45"/>
    </row>
    <row r="18" spans="1:28" ht="13.5" customHeight="1" thickBot="1" x14ac:dyDescent="0.25">
      <c r="A18" s="163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>ACCEPT</v>
      </c>
      <c r="V18" s="266"/>
      <c r="W18" s="267"/>
      <c r="X18" s="108"/>
      <c r="Y18" s="108"/>
      <c r="Z18" s="108"/>
      <c r="AA18" s="108"/>
      <c r="AB18" s="145"/>
    </row>
    <row r="19" spans="1:28" ht="15.75" customHeight="1" x14ac:dyDescent="0.25">
      <c r="A19" s="163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0</v>
      </c>
      <c r="K19" s="164">
        <v>0</v>
      </c>
      <c r="L19" s="108"/>
      <c r="M19" s="108"/>
      <c r="N19" s="108"/>
      <c r="O19" s="108"/>
      <c r="P19" s="232">
        <f>F15+F20+F24+F29+M16+F10+M31+M35+T5+T10+T15+M22+M26+M5+F8</f>
        <v>3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45"/>
    </row>
    <row r="20" spans="1:28" ht="13.5" customHeight="1" thickBot="1" x14ac:dyDescent="0.3">
      <c r="A20" s="163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45"/>
    </row>
    <row r="21" spans="1:28" ht="13.5" thickBot="1" x14ac:dyDescent="0.25">
      <c r="A21" s="163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45"/>
    </row>
    <row r="22" spans="1:28" ht="13.5" customHeight="1" thickBot="1" x14ac:dyDescent="0.3">
      <c r="A22" s="163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0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/>
      </c>
      <c r="V22" s="275"/>
      <c r="W22" s="276"/>
      <c r="X22" s="108"/>
      <c r="Y22" s="108"/>
      <c r="Z22" s="108"/>
      <c r="AA22" s="108"/>
      <c r="AB22" s="145"/>
    </row>
    <row r="23" spans="1:28" ht="16.5" customHeight="1" thickBot="1" x14ac:dyDescent="0.25">
      <c r="A23" s="163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45"/>
    </row>
    <row r="24" spans="1:28" ht="16.5" customHeight="1" thickBot="1" x14ac:dyDescent="0.3">
      <c r="A24" s="163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45"/>
    </row>
    <row r="25" spans="1:28" ht="13.5" thickBot="1" x14ac:dyDescent="0.25">
      <c r="A25" s="163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45"/>
    </row>
    <row r="26" spans="1:28" ht="13.5" customHeight="1" thickBot="1" x14ac:dyDescent="0.3">
      <c r="A26" s="163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45"/>
    </row>
    <row r="27" spans="1:28" ht="15.75" customHeight="1" thickBot="1" x14ac:dyDescent="0.25">
      <c r="A27" s="163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36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45"/>
    </row>
    <row r="28" spans="1:28" ht="15.75" customHeight="1" thickBot="1" x14ac:dyDescent="0.25">
      <c r="A28" s="163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45"/>
    </row>
    <row r="29" spans="1:28" ht="16.5" thickTop="1" thickBot="1" x14ac:dyDescent="0.3">
      <c r="A29" s="163"/>
      <c r="B29" s="141" t="s">
        <v>13</v>
      </c>
      <c r="C29" s="156">
        <v>0</v>
      </c>
      <c r="D29" s="157" t="s">
        <v>13</v>
      </c>
      <c r="E29" s="108"/>
      <c r="F29" s="167">
        <f>B34+D34</f>
        <v>1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310" t="s">
        <v>37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45"/>
    </row>
    <row r="30" spans="1:28" ht="14.25" thickTop="1" thickBot="1" x14ac:dyDescent="0.25">
      <c r="A30" s="163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45"/>
    </row>
    <row r="31" spans="1:28" ht="15" x14ac:dyDescent="0.25">
      <c r="A31" s="163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45"/>
    </row>
    <row r="32" spans="1:28" ht="15.75" thickBot="1" x14ac:dyDescent="0.3">
      <c r="A32" s="163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45"/>
    </row>
    <row r="33" spans="1:28" ht="15.75" thickBot="1" x14ac:dyDescent="0.3">
      <c r="A33" s="163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45"/>
    </row>
    <row r="34" spans="1:28" ht="15.75" thickBot="1" x14ac:dyDescent="0.3">
      <c r="A34" s="166" t="s">
        <v>44</v>
      </c>
      <c r="B34" s="164">
        <v>1</v>
      </c>
      <c r="C34" s="1"/>
      <c r="D34" s="164">
        <v>0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45"/>
    </row>
    <row r="35" spans="1:28" ht="15" x14ac:dyDescent="0.25">
      <c r="A35" s="163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45"/>
    </row>
    <row r="36" spans="1:28" x14ac:dyDescent="0.2">
      <c r="A36" s="163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45"/>
    </row>
    <row r="37" spans="1:28" ht="13.5" thickBot="1" x14ac:dyDescent="0.25">
      <c r="A37" s="163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45"/>
    </row>
    <row r="38" spans="1:28" x14ac:dyDescent="0.2">
      <c r="A38" s="163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45"/>
    </row>
    <row r="39" spans="1:28" x14ac:dyDescent="0.2">
      <c r="A39" s="1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45"/>
    </row>
    <row r="40" spans="1:28" ht="13.5" thickBot="1" x14ac:dyDescent="0.25">
      <c r="A40" s="17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</sheetData>
  <mergeCells count="26">
    <mergeCell ref="P31:R32"/>
    <mergeCell ref="P33:R34"/>
    <mergeCell ref="I34:K34"/>
    <mergeCell ref="B35:D35"/>
    <mergeCell ref="I25:K25"/>
    <mergeCell ref="P25:R26"/>
    <mergeCell ref="U26:W28"/>
    <mergeCell ref="P27:R28"/>
    <mergeCell ref="I29:K29"/>
    <mergeCell ref="P29:R30"/>
    <mergeCell ref="U30:W30"/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</mergeCells>
  <pageMargins left="0.7" right="0.7" top="0.75" bottom="0.75" header="0.3" footer="0.3"/>
  <pageSetup paperSize="5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Normal="100" workbookViewId="0">
      <selection activeCell="N11" sqref="N11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8" ht="15.75" thickBot="1" x14ac:dyDescent="0.3">
      <c r="A1" s="162" t="s">
        <v>46</v>
      </c>
      <c r="B1" s="142"/>
      <c r="C1" s="142"/>
      <c r="D1" s="303" t="s">
        <v>169</v>
      </c>
      <c r="E1" s="304"/>
      <c r="F1" s="305"/>
      <c r="G1" s="142"/>
      <c r="H1" s="142"/>
      <c r="I1" s="306" t="s">
        <v>123</v>
      </c>
      <c r="J1" s="307"/>
      <c r="K1" s="3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ht="13.5" thickBot="1" x14ac:dyDescent="0.25">
      <c r="A2" s="14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45"/>
    </row>
    <row r="3" spans="1:28" ht="13.5" thickBot="1" x14ac:dyDescent="0.25">
      <c r="A3" s="163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45"/>
    </row>
    <row r="4" spans="1:28" ht="13.5" thickBot="1" x14ac:dyDescent="0.25">
      <c r="A4" s="163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45"/>
    </row>
    <row r="5" spans="1:28" ht="15" x14ac:dyDescent="0.25">
      <c r="A5" s="163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0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45"/>
    </row>
    <row r="6" spans="1:28" ht="15.75" thickBot="1" x14ac:dyDescent="0.3">
      <c r="A6" s="166" t="s">
        <v>44</v>
      </c>
      <c r="B6" s="30">
        <v>477500</v>
      </c>
      <c r="C6" s="31">
        <v>525000</v>
      </c>
      <c r="D6" s="32">
        <v>315000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45"/>
    </row>
    <row r="7" spans="1:28" ht="13.5" thickBot="1" x14ac:dyDescent="0.25">
      <c r="A7" s="163"/>
      <c r="B7" s="175" t="s">
        <v>32</v>
      </c>
      <c r="C7" s="176" t="s">
        <v>33</v>
      </c>
      <c r="D7" s="177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45"/>
    </row>
    <row r="8" spans="1:28" ht="16.5" thickTop="1" thickBot="1" x14ac:dyDescent="0.3">
      <c r="A8" s="166" t="s">
        <v>50</v>
      </c>
      <c r="B8" s="34">
        <v>490000</v>
      </c>
      <c r="C8" s="35">
        <f>(B8/D8)-100%</f>
        <v>0.11574952561669827</v>
      </c>
      <c r="D8" s="33">
        <f>(B6+C6+D6)/3</f>
        <v>439166.66666666669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45"/>
    </row>
    <row r="9" spans="1:28" ht="15.75" thickBot="1" x14ac:dyDescent="0.3">
      <c r="A9" s="163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5352</v>
      </c>
      <c r="K9" s="178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45"/>
    </row>
    <row r="10" spans="1:28" ht="15.75" thickBot="1" x14ac:dyDescent="0.3">
      <c r="A10" s="163"/>
      <c r="B10" s="144" t="s">
        <v>71</v>
      </c>
      <c r="C10" s="108"/>
      <c r="D10" s="151">
        <v>2</v>
      </c>
      <c r="E10" s="108"/>
      <c r="F10" s="164">
        <v>3</v>
      </c>
      <c r="G10" s="165" t="s">
        <v>49</v>
      </c>
      <c r="H10" s="108"/>
      <c r="I10" s="57" t="s">
        <v>101</v>
      </c>
      <c r="J10" s="63">
        <v>4603</v>
      </c>
      <c r="K10" s="76">
        <f>ABS((J10/$J$9)-100%)</f>
        <v>0.13994768310911809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0</v>
      </c>
      <c r="U10" s="165" t="s">
        <v>49</v>
      </c>
      <c r="V10" s="108"/>
      <c r="W10" s="108"/>
      <c r="X10" s="108"/>
      <c r="Y10" s="108"/>
      <c r="Z10" s="108"/>
      <c r="AA10" s="108"/>
      <c r="AB10" s="145"/>
    </row>
    <row r="11" spans="1:28" ht="16.5" thickTop="1" thickBot="1" x14ac:dyDescent="0.3">
      <c r="A11" s="163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4260</v>
      </c>
      <c r="K11" s="77">
        <f>ABS((J11/$J$9)-100%)</f>
        <v>0.20403587443946192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45"/>
    </row>
    <row r="12" spans="1:28" ht="16.5" thickTop="1" thickBot="1" x14ac:dyDescent="0.3">
      <c r="A12" s="163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4162</v>
      </c>
      <c r="K12" s="78">
        <f>ABS((J12/$J$9)-100%)</f>
        <v>0.22234678624813153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45"/>
    </row>
    <row r="13" spans="1:28" ht="13.5" thickBot="1" x14ac:dyDescent="0.25">
      <c r="A13" s="163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45"/>
    </row>
    <row r="14" spans="1:28" ht="13.5" thickBot="1" x14ac:dyDescent="0.25">
      <c r="A14" s="163"/>
      <c r="B14" s="144" t="s">
        <v>53</v>
      </c>
      <c r="C14" s="108"/>
      <c r="D14" s="145">
        <v>-1</v>
      </c>
      <c r="E14" s="108"/>
      <c r="F14" s="108"/>
      <c r="G14" s="108"/>
      <c r="H14" s="108"/>
      <c r="I14" s="226" t="s">
        <v>170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45"/>
    </row>
    <row r="15" spans="1:28" ht="15.75" thickBot="1" x14ac:dyDescent="0.3">
      <c r="A15" s="163"/>
      <c r="B15" s="144" t="s">
        <v>54</v>
      </c>
      <c r="C15" s="111"/>
      <c r="D15" s="145">
        <v>0</v>
      </c>
      <c r="E15" s="108"/>
      <c r="F15" s="164">
        <v>1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0</v>
      </c>
      <c r="U15" s="165" t="s">
        <v>49</v>
      </c>
      <c r="V15" s="108"/>
      <c r="W15" s="108"/>
      <c r="X15" s="108"/>
      <c r="Y15" s="108"/>
      <c r="Z15" s="108"/>
      <c r="AA15" s="108"/>
      <c r="AB15" s="145"/>
    </row>
    <row r="16" spans="1:28" ht="16.5" thickTop="1" thickBot="1" x14ac:dyDescent="0.3">
      <c r="A16" s="163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3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45"/>
    </row>
    <row r="17" spans="1:28" ht="14.25" thickTop="1" thickBot="1" x14ac:dyDescent="0.25">
      <c r="A17" s="163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45"/>
    </row>
    <row r="18" spans="1:28" ht="13.5" customHeight="1" thickBot="1" x14ac:dyDescent="0.25">
      <c r="A18" s="163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/>
      </c>
      <c r="V18" s="266"/>
      <c r="W18" s="267"/>
      <c r="X18" s="108"/>
      <c r="Y18" s="108"/>
      <c r="Z18" s="108"/>
      <c r="AA18" s="108"/>
      <c r="AB18" s="145"/>
    </row>
    <row r="19" spans="1:28" ht="15.75" customHeight="1" x14ac:dyDescent="0.25">
      <c r="A19" s="163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1</v>
      </c>
      <c r="J19" s="164">
        <v>1</v>
      </c>
      <c r="K19" s="164">
        <v>1</v>
      </c>
      <c r="L19" s="108"/>
      <c r="M19" s="108"/>
      <c r="N19" s="108"/>
      <c r="O19" s="108"/>
      <c r="P19" s="232">
        <f>F15+F20+F24+F29+M16+F10+M31+M35+T5+T10+T15+M22+M26+M5+F8</f>
        <v>8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45"/>
    </row>
    <row r="20" spans="1:28" ht="13.5" customHeight="1" thickBot="1" x14ac:dyDescent="0.3">
      <c r="A20" s="163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45"/>
    </row>
    <row r="21" spans="1:28" ht="13.5" thickBot="1" x14ac:dyDescent="0.25">
      <c r="A21" s="163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45"/>
    </row>
    <row r="22" spans="1:28" ht="13.5" customHeight="1" thickBot="1" x14ac:dyDescent="0.3">
      <c r="A22" s="163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1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>REVIEW</v>
      </c>
      <c r="V22" s="275"/>
      <c r="W22" s="276"/>
      <c r="X22" s="108"/>
      <c r="Y22" s="108"/>
      <c r="Z22" s="108"/>
      <c r="AA22" s="108"/>
      <c r="AB22" s="145"/>
    </row>
    <row r="23" spans="1:28" ht="16.5" customHeight="1" thickBot="1" x14ac:dyDescent="0.25">
      <c r="A23" s="163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45"/>
    </row>
    <row r="24" spans="1:28" ht="16.5" customHeight="1" thickBot="1" x14ac:dyDescent="0.3">
      <c r="A24" s="163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45"/>
    </row>
    <row r="25" spans="1:28" ht="13.5" thickBot="1" x14ac:dyDescent="0.25">
      <c r="A25" s="163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45"/>
    </row>
    <row r="26" spans="1:28" ht="13.5" customHeight="1" thickBot="1" x14ac:dyDescent="0.3">
      <c r="A26" s="163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45"/>
    </row>
    <row r="27" spans="1:28" ht="15.75" customHeight="1" thickBot="1" x14ac:dyDescent="0.25">
      <c r="A27" s="163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317" t="s">
        <v>172</v>
      </c>
      <c r="Q27" s="318"/>
      <c r="R27" s="319"/>
      <c r="S27" s="108"/>
      <c r="T27" s="108"/>
      <c r="U27" s="247"/>
      <c r="V27" s="248"/>
      <c r="W27" s="249"/>
      <c r="X27" s="108"/>
      <c r="Y27" s="108"/>
      <c r="Z27" s="108"/>
      <c r="AA27" s="108"/>
      <c r="AB27" s="145"/>
    </row>
    <row r="28" spans="1:28" ht="15.75" customHeight="1" thickBot="1" x14ac:dyDescent="0.25">
      <c r="A28" s="163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320"/>
      <c r="Q28" s="321"/>
      <c r="R28" s="322"/>
      <c r="S28" s="108"/>
      <c r="T28" s="108"/>
      <c r="U28" s="250"/>
      <c r="V28" s="251"/>
      <c r="W28" s="252"/>
      <c r="X28" s="108"/>
      <c r="Y28" s="108"/>
      <c r="Z28" s="108"/>
      <c r="AA28" s="108"/>
      <c r="AB28" s="145"/>
    </row>
    <row r="29" spans="1:28" ht="16.5" thickTop="1" thickBot="1" x14ac:dyDescent="0.3">
      <c r="A29" s="163"/>
      <c r="B29" s="141" t="s">
        <v>13</v>
      </c>
      <c r="C29" s="156">
        <v>0</v>
      </c>
      <c r="D29" s="157" t="s">
        <v>13</v>
      </c>
      <c r="E29" s="108"/>
      <c r="F29" s="167">
        <f>B34+D34</f>
        <v>0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220" t="s">
        <v>171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45"/>
    </row>
    <row r="30" spans="1:28" ht="14.25" thickTop="1" thickBot="1" x14ac:dyDescent="0.25">
      <c r="A30" s="163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45"/>
    </row>
    <row r="31" spans="1:28" ht="15" x14ac:dyDescent="0.25">
      <c r="A31" s="163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45"/>
    </row>
    <row r="32" spans="1:28" ht="15.75" thickBot="1" x14ac:dyDescent="0.3">
      <c r="A32" s="163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45"/>
    </row>
    <row r="33" spans="1:28" ht="15.75" thickBot="1" x14ac:dyDescent="0.3">
      <c r="A33" s="163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45"/>
    </row>
    <row r="34" spans="1:28" ht="15.75" thickBot="1" x14ac:dyDescent="0.3">
      <c r="A34" s="166" t="s">
        <v>44</v>
      </c>
      <c r="B34" s="164">
        <v>0</v>
      </c>
      <c r="C34" s="1"/>
      <c r="D34" s="164">
        <v>0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45"/>
    </row>
    <row r="35" spans="1:28" ht="15" x14ac:dyDescent="0.25">
      <c r="A35" s="163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45"/>
    </row>
    <row r="36" spans="1:28" x14ac:dyDescent="0.2">
      <c r="A36" s="163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45"/>
    </row>
    <row r="37" spans="1:28" ht="13.5" thickBot="1" x14ac:dyDescent="0.25">
      <c r="A37" s="163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45"/>
    </row>
    <row r="38" spans="1:28" x14ac:dyDescent="0.2">
      <c r="A38" s="163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45"/>
    </row>
    <row r="39" spans="1:28" x14ac:dyDescent="0.2">
      <c r="A39" s="1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45"/>
    </row>
    <row r="40" spans="1:28" ht="13.5" thickBot="1" x14ac:dyDescent="0.25">
      <c r="A40" s="17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</sheetData>
  <mergeCells count="26">
    <mergeCell ref="P31:R32"/>
    <mergeCell ref="P33:R34"/>
    <mergeCell ref="I34:K34"/>
    <mergeCell ref="B35:D35"/>
    <mergeCell ref="I25:K25"/>
    <mergeCell ref="P25:R26"/>
    <mergeCell ref="U26:W28"/>
    <mergeCell ref="P27:R28"/>
    <mergeCell ref="I29:K29"/>
    <mergeCell ref="P29:R30"/>
    <mergeCell ref="U30:W30"/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</mergeCells>
  <pageMargins left="0.7" right="0.7" top="0.75" bottom="0.75" header="0.3" footer="0.3"/>
  <pageSetup paperSize="5" scale="6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Normal="100" workbookViewId="0">
      <selection activeCell="G29" sqref="G29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8" ht="15.75" thickBot="1" x14ac:dyDescent="0.3">
      <c r="A1" s="162" t="s">
        <v>46</v>
      </c>
      <c r="B1" s="142"/>
      <c r="C1" s="142"/>
      <c r="D1" s="303" t="s">
        <v>168</v>
      </c>
      <c r="E1" s="304"/>
      <c r="F1" s="305"/>
      <c r="G1" s="142"/>
      <c r="H1" s="142"/>
      <c r="I1" s="306" t="s">
        <v>123</v>
      </c>
      <c r="J1" s="307"/>
      <c r="K1" s="3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ht="13.5" thickBot="1" x14ac:dyDescent="0.25">
      <c r="A2" s="14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45"/>
    </row>
    <row r="3" spans="1:28" ht="13.5" thickBot="1" x14ac:dyDescent="0.25">
      <c r="A3" s="163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45"/>
    </row>
    <row r="4" spans="1:28" ht="13.5" thickBot="1" x14ac:dyDescent="0.25">
      <c r="A4" s="163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45"/>
    </row>
    <row r="5" spans="1:28" ht="15" x14ac:dyDescent="0.25">
      <c r="A5" s="163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3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45"/>
    </row>
    <row r="6" spans="1:28" ht="15.75" thickBot="1" x14ac:dyDescent="0.3">
      <c r="A6" s="166" t="s">
        <v>44</v>
      </c>
      <c r="B6" s="30">
        <v>140000</v>
      </c>
      <c r="C6" s="31">
        <v>149999</v>
      </c>
      <c r="D6" s="32">
        <v>159000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45"/>
    </row>
    <row r="7" spans="1:28" ht="13.5" thickBot="1" x14ac:dyDescent="0.25">
      <c r="A7" s="163"/>
      <c r="B7" s="175" t="s">
        <v>32</v>
      </c>
      <c r="C7" s="176" t="s">
        <v>33</v>
      </c>
      <c r="D7" s="177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45"/>
    </row>
    <row r="8" spans="1:28" ht="16.5" thickTop="1" thickBot="1" x14ac:dyDescent="0.3">
      <c r="A8" s="166" t="s">
        <v>50</v>
      </c>
      <c r="B8" s="34">
        <v>133000</v>
      </c>
      <c r="C8" s="35">
        <f>(B8/D8)-100%</f>
        <v>-0.11135659544898768</v>
      </c>
      <c r="D8" s="33">
        <f>(B6+C6+D6)/3</f>
        <v>149666.33333333334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45"/>
    </row>
    <row r="9" spans="1:28" ht="15.75" thickBot="1" x14ac:dyDescent="0.3">
      <c r="A9" s="163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1160</v>
      </c>
      <c r="K9" s="178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45"/>
    </row>
    <row r="10" spans="1:28" ht="15.75" thickBot="1" x14ac:dyDescent="0.3">
      <c r="A10" s="163"/>
      <c r="B10" s="144" t="s">
        <v>71</v>
      </c>
      <c r="C10" s="108"/>
      <c r="D10" s="151">
        <v>2</v>
      </c>
      <c r="E10" s="108"/>
      <c r="F10" s="164">
        <v>3</v>
      </c>
      <c r="G10" s="165" t="s">
        <v>49</v>
      </c>
      <c r="H10" s="108"/>
      <c r="I10" s="57" t="s">
        <v>101</v>
      </c>
      <c r="J10" s="63">
        <v>1484</v>
      </c>
      <c r="K10" s="76">
        <f>ABS((J10/$J$9)-100%)</f>
        <v>0.27931034482758621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0</v>
      </c>
      <c r="U10" s="165" t="s">
        <v>49</v>
      </c>
      <c r="V10" s="108"/>
      <c r="W10" s="108"/>
      <c r="X10" s="108"/>
      <c r="Y10" s="108"/>
      <c r="Z10" s="108"/>
      <c r="AA10" s="108"/>
      <c r="AB10" s="145"/>
    </row>
    <row r="11" spans="1:28" ht="16.5" thickTop="1" thickBot="1" x14ac:dyDescent="0.3">
      <c r="A11" s="163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1435</v>
      </c>
      <c r="K11" s="77">
        <f>ABS((J11/$J$9)-100%)</f>
        <v>0.23706896551724133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45"/>
    </row>
    <row r="12" spans="1:28" ht="16.5" thickTop="1" thickBot="1" x14ac:dyDescent="0.3">
      <c r="A12" s="163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1491</v>
      </c>
      <c r="K12" s="78">
        <f>ABS((J12/$J$9)-100%)</f>
        <v>0.28534482758620694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45"/>
    </row>
    <row r="13" spans="1:28" ht="13.5" thickBot="1" x14ac:dyDescent="0.25">
      <c r="A13" s="163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45"/>
    </row>
    <row r="14" spans="1:28" ht="13.5" thickBot="1" x14ac:dyDescent="0.25">
      <c r="A14" s="163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45"/>
    </row>
    <row r="15" spans="1:28" ht="15.75" thickBot="1" x14ac:dyDescent="0.3">
      <c r="A15" s="163"/>
      <c r="B15" s="144" t="s">
        <v>54</v>
      </c>
      <c r="C15" s="111"/>
      <c r="D15" s="145">
        <v>0</v>
      </c>
      <c r="E15" s="108"/>
      <c r="F15" s="164">
        <v>3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-1</v>
      </c>
      <c r="U15" s="165" t="s">
        <v>49</v>
      </c>
      <c r="V15" s="108"/>
      <c r="W15" s="108"/>
      <c r="X15" s="108"/>
      <c r="Y15" s="108"/>
      <c r="Z15" s="108"/>
      <c r="AA15" s="108"/>
      <c r="AB15" s="145"/>
    </row>
    <row r="16" spans="1:28" ht="16.5" thickTop="1" thickBot="1" x14ac:dyDescent="0.3">
      <c r="A16" s="163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0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45"/>
    </row>
    <row r="17" spans="1:28" ht="14.25" thickTop="1" thickBot="1" x14ac:dyDescent="0.25">
      <c r="A17" s="163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45"/>
    </row>
    <row r="18" spans="1:28" ht="13.5" customHeight="1" thickBot="1" x14ac:dyDescent="0.25">
      <c r="A18" s="163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/>
      </c>
      <c r="V18" s="266"/>
      <c r="W18" s="267"/>
      <c r="X18" s="108"/>
      <c r="Y18" s="108"/>
      <c r="Z18" s="108"/>
      <c r="AA18" s="108"/>
      <c r="AB18" s="145"/>
    </row>
    <row r="19" spans="1:28" ht="15.75" customHeight="1" x14ac:dyDescent="0.25">
      <c r="A19" s="163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0</v>
      </c>
      <c r="K19" s="164">
        <v>0</v>
      </c>
      <c r="L19" s="108"/>
      <c r="M19" s="108"/>
      <c r="N19" s="108"/>
      <c r="O19" s="108"/>
      <c r="P19" s="232">
        <f>F15+F20+F24+F29+M16+F10+M31+M35+T5+T10+T15+M22+M26+M5+F8</f>
        <v>8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45"/>
    </row>
    <row r="20" spans="1:28" ht="13.5" customHeight="1" thickBot="1" x14ac:dyDescent="0.3">
      <c r="A20" s="163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45"/>
    </row>
    <row r="21" spans="1:28" ht="13.5" thickBot="1" x14ac:dyDescent="0.25">
      <c r="A21" s="163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45"/>
    </row>
    <row r="22" spans="1:28" ht="13.5" customHeight="1" thickBot="1" x14ac:dyDescent="0.3">
      <c r="A22" s="163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0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>REVIEW</v>
      </c>
      <c r="V22" s="275"/>
      <c r="W22" s="276"/>
      <c r="X22" s="108"/>
      <c r="Y22" s="108"/>
      <c r="Z22" s="108"/>
      <c r="AA22" s="108"/>
      <c r="AB22" s="145"/>
    </row>
    <row r="23" spans="1:28" ht="16.5" customHeight="1" thickBot="1" x14ac:dyDescent="0.25">
      <c r="A23" s="163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45"/>
    </row>
    <row r="24" spans="1:28" ht="16.5" customHeight="1" thickBot="1" x14ac:dyDescent="0.3">
      <c r="A24" s="163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45"/>
    </row>
    <row r="25" spans="1:28" ht="13.5" thickBot="1" x14ac:dyDescent="0.25">
      <c r="A25" s="163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45"/>
    </row>
    <row r="26" spans="1:28" ht="13.5" customHeight="1" thickBot="1" x14ac:dyDescent="0.3">
      <c r="A26" s="163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45"/>
    </row>
    <row r="27" spans="1:28" ht="15.75" customHeight="1" thickBot="1" x14ac:dyDescent="0.25">
      <c r="A27" s="163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165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45"/>
    </row>
    <row r="28" spans="1:28" ht="15.75" customHeight="1" thickBot="1" x14ac:dyDescent="0.25">
      <c r="A28" s="163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45"/>
    </row>
    <row r="29" spans="1:28" ht="16.5" thickTop="1" thickBot="1" x14ac:dyDescent="0.3">
      <c r="A29" s="163"/>
      <c r="B29" s="141" t="s">
        <v>13</v>
      </c>
      <c r="C29" s="156">
        <v>0</v>
      </c>
      <c r="D29" s="157" t="s">
        <v>13</v>
      </c>
      <c r="E29" s="108"/>
      <c r="F29" s="167">
        <f>B34+D34</f>
        <v>0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220" t="s">
        <v>166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45"/>
    </row>
    <row r="30" spans="1:28" ht="14.25" thickTop="1" thickBot="1" x14ac:dyDescent="0.25">
      <c r="A30" s="163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45"/>
    </row>
    <row r="31" spans="1:28" ht="15" x14ac:dyDescent="0.25">
      <c r="A31" s="163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220" t="s">
        <v>167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45"/>
    </row>
    <row r="32" spans="1:28" ht="15.75" thickBot="1" x14ac:dyDescent="0.3">
      <c r="A32" s="163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45"/>
    </row>
    <row r="33" spans="1:28" ht="15.75" thickBot="1" x14ac:dyDescent="0.3">
      <c r="A33" s="163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45"/>
    </row>
    <row r="34" spans="1:28" ht="15.75" thickBot="1" x14ac:dyDescent="0.3">
      <c r="A34" s="166" t="s">
        <v>44</v>
      </c>
      <c r="B34" s="164">
        <v>0</v>
      </c>
      <c r="C34" s="1"/>
      <c r="D34" s="164">
        <v>0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45"/>
    </row>
    <row r="35" spans="1:28" ht="15" x14ac:dyDescent="0.25">
      <c r="A35" s="163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45"/>
    </row>
    <row r="36" spans="1:28" x14ac:dyDescent="0.2">
      <c r="A36" s="163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45"/>
    </row>
    <row r="37" spans="1:28" ht="13.5" thickBot="1" x14ac:dyDescent="0.25">
      <c r="A37" s="163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45"/>
    </row>
    <row r="38" spans="1:28" x14ac:dyDescent="0.2">
      <c r="A38" s="163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45"/>
    </row>
    <row r="39" spans="1:28" x14ac:dyDescent="0.2">
      <c r="A39" s="1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45"/>
    </row>
    <row r="40" spans="1:28" ht="13.5" thickBot="1" x14ac:dyDescent="0.25">
      <c r="A40" s="17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</sheetData>
  <mergeCells count="26">
    <mergeCell ref="P31:R32"/>
    <mergeCell ref="P33:R34"/>
    <mergeCell ref="I34:K34"/>
    <mergeCell ref="B35:D35"/>
    <mergeCell ref="I25:K25"/>
    <mergeCell ref="P25:R26"/>
    <mergeCell ref="U26:W28"/>
    <mergeCell ref="P27:R28"/>
    <mergeCell ref="I29:K29"/>
    <mergeCell ref="P29:R30"/>
    <mergeCell ref="U30:W30"/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</mergeCells>
  <pageMargins left="0.7" right="0.7" top="0.75" bottom="0.75" header="0.3" footer="0.3"/>
  <pageSetup paperSize="5" scale="6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opLeftCell="E2" zoomScaleNormal="100" workbookViewId="0">
      <selection activeCell="Z20" sqref="Z20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8" ht="15.75" thickBot="1" x14ac:dyDescent="0.3">
      <c r="A1" s="162" t="s">
        <v>46</v>
      </c>
      <c r="B1" s="142"/>
      <c r="C1" s="142"/>
      <c r="D1" s="303" t="s">
        <v>163</v>
      </c>
      <c r="E1" s="304"/>
      <c r="F1" s="305"/>
      <c r="G1" s="142"/>
      <c r="H1" s="142"/>
      <c r="I1" s="306" t="s">
        <v>123</v>
      </c>
      <c r="J1" s="307"/>
      <c r="K1" s="3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ht="13.5" thickBot="1" x14ac:dyDescent="0.25">
      <c r="A2" s="14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45"/>
    </row>
    <row r="3" spans="1:28" ht="13.5" thickBot="1" x14ac:dyDescent="0.25">
      <c r="A3" s="163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45"/>
    </row>
    <row r="4" spans="1:28" ht="13.5" thickBot="1" x14ac:dyDescent="0.25">
      <c r="A4" s="163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45"/>
    </row>
    <row r="5" spans="1:28" ht="15" x14ac:dyDescent="0.25">
      <c r="A5" s="163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3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45"/>
    </row>
    <row r="6" spans="1:28" ht="15.75" thickBot="1" x14ac:dyDescent="0.3">
      <c r="A6" s="166" t="s">
        <v>44</v>
      </c>
      <c r="B6" s="30">
        <v>148375</v>
      </c>
      <c r="C6" s="31">
        <v>135000</v>
      </c>
      <c r="D6" s="32">
        <v>150900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45"/>
    </row>
    <row r="7" spans="1:28" ht="13.5" thickBot="1" x14ac:dyDescent="0.25">
      <c r="A7" s="163"/>
      <c r="B7" s="175" t="s">
        <v>32</v>
      </c>
      <c r="C7" s="176" t="s">
        <v>33</v>
      </c>
      <c r="D7" s="177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45"/>
    </row>
    <row r="8" spans="1:28" ht="16.5" thickTop="1" thickBot="1" x14ac:dyDescent="0.3">
      <c r="A8" s="166" t="s">
        <v>50</v>
      </c>
      <c r="B8" s="34">
        <v>134500</v>
      </c>
      <c r="C8" s="35">
        <f>(B8/D8)-100%</f>
        <v>-7.0865235162051787E-2</v>
      </c>
      <c r="D8" s="33">
        <f>(B6+C6+D6)/3</f>
        <v>144758.33333333334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45"/>
    </row>
    <row r="9" spans="1:28" ht="15.75" thickBot="1" x14ac:dyDescent="0.3">
      <c r="A9" s="163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1160</v>
      </c>
      <c r="K9" s="178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45"/>
    </row>
    <row r="10" spans="1:28" ht="15.75" thickBot="1" x14ac:dyDescent="0.3">
      <c r="A10" s="163"/>
      <c r="B10" s="144" t="s">
        <v>71</v>
      </c>
      <c r="C10" s="108"/>
      <c r="D10" s="151">
        <v>2</v>
      </c>
      <c r="E10" s="108"/>
      <c r="F10" s="164">
        <v>2</v>
      </c>
      <c r="G10" s="165" t="s">
        <v>49</v>
      </c>
      <c r="H10" s="108"/>
      <c r="I10" s="57" t="s">
        <v>101</v>
      </c>
      <c r="J10" s="63">
        <v>1557</v>
      </c>
      <c r="K10" s="76">
        <f>ABS((J10/$J$9)-100%)</f>
        <v>0.34224137931034493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0</v>
      </c>
      <c r="U10" s="165" t="s">
        <v>49</v>
      </c>
      <c r="V10" s="108"/>
      <c r="W10" s="108"/>
      <c r="X10" s="108"/>
      <c r="Y10" s="108"/>
      <c r="Z10" s="108"/>
      <c r="AA10" s="108"/>
      <c r="AB10" s="145"/>
    </row>
    <row r="11" spans="1:28" ht="16.5" thickTop="1" thickBot="1" x14ac:dyDescent="0.3">
      <c r="A11" s="163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1506</v>
      </c>
      <c r="K11" s="77">
        <f>ABS((J11/$J$9)-100%)</f>
        <v>0.29827586206896561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45"/>
    </row>
    <row r="12" spans="1:28" ht="16.5" thickTop="1" thickBot="1" x14ac:dyDescent="0.3">
      <c r="A12" s="163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1483</v>
      </c>
      <c r="K12" s="78">
        <f>ABS((J12/$J$9)-100%)</f>
        <v>0.27844827586206899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45"/>
    </row>
    <row r="13" spans="1:28" ht="13.5" thickBot="1" x14ac:dyDescent="0.25">
      <c r="A13" s="163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45"/>
    </row>
    <row r="14" spans="1:28" ht="13.5" thickBot="1" x14ac:dyDescent="0.25">
      <c r="A14" s="163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45"/>
    </row>
    <row r="15" spans="1:28" ht="15.75" thickBot="1" x14ac:dyDescent="0.3">
      <c r="A15" s="163"/>
      <c r="B15" s="144" t="s">
        <v>54</v>
      </c>
      <c r="C15" s="111"/>
      <c r="D15" s="145">
        <v>0</v>
      </c>
      <c r="E15" s="108"/>
      <c r="F15" s="164">
        <v>3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-1</v>
      </c>
      <c r="U15" s="165" t="s">
        <v>49</v>
      </c>
      <c r="V15" s="108"/>
      <c r="W15" s="108"/>
      <c r="X15" s="108"/>
      <c r="Y15" s="108"/>
      <c r="Z15" s="108"/>
      <c r="AA15" s="108"/>
      <c r="AB15" s="145"/>
    </row>
    <row r="16" spans="1:28" ht="16.5" thickTop="1" thickBot="1" x14ac:dyDescent="0.3">
      <c r="A16" s="163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2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45"/>
    </row>
    <row r="17" spans="1:28" ht="14.25" thickTop="1" thickBot="1" x14ac:dyDescent="0.25">
      <c r="A17" s="163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45"/>
    </row>
    <row r="18" spans="1:28" ht="13.5" customHeight="1" thickBot="1" x14ac:dyDescent="0.25">
      <c r="A18" s="163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/>
      </c>
      <c r="V18" s="266"/>
      <c r="W18" s="267"/>
      <c r="X18" s="108"/>
      <c r="Y18" s="108"/>
      <c r="Z18" s="108"/>
      <c r="AA18" s="108"/>
      <c r="AB18" s="145"/>
    </row>
    <row r="19" spans="1:28" ht="15.75" customHeight="1" x14ac:dyDescent="0.25">
      <c r="A19" s="163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1</v>
      </c>
      <c r="K19" s="164">
        <v>1</v>
      </c>
      <c r="L19" s="108"/>
      <c r="M19" s="108"/>
      <c r="N19" s="108"/>
      <c r="O19" s="108"/>
      <c r="P19" s="232">
        <f>F15+F20+F24+F29+M16+F10+M31+M35+T5+T10+T15+M22+M26+M5+F8</f>
        <v>9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45"/>
    </row>
    <row r="20" spans="1:28" ht="13.5" customHeight="1" thickBot="1" x14ac:dyDescent="0.3">
      <c r="A20" s="163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45"/>
    </row>
    <row r="21" spans="1:28" ht="13.5" thickBot="1" x14ac:dyDescent="0.25">
      <c r="A21" s="163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45"/>
    </row>
    <row r="22" spans="1:28" ht="13.5" customHeight="1" thickBot="1" x14ac:dyDescent="0.3">
      <c r="A22" s="163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0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>REVIEW</v>
      </c>
      <c r="V22" s="275"/>
      <c r="W22" s="276"/>
      <c r="X22" s="108"/>
      <c r="Y22" s="108"/>
      <c r="Z22" s="108"/>
      <c r="AA22" s="108"/>
      <c r="AB22" s="145"/>
    </row>
    <row r="23" spans="1:28" ht="16.5" customHeight="1" thickBot="1" x14ac:dyDescent="0.25">
      <c r="A23" s="163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45"/>
    </row>
    <row r="24" spans="1:28" ht="16.5" customHeight="1" thickBot="1" x14ac:dyDescent="0.3">
      <c r="A24" s="163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45"/>
    </row>
    <row r="25" spans="1:28" ht="13.5" thickBot="1" x14ac:dyDescent="0.25">
      <c r="A25" s="163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45"/>
    </row>
    <row r="26" spans="1:28" ht="13.5" customHeight="1" thickBot="1" x14ac:dyDescent="0.3">
      <c r="A26" s="163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45"/>
    </row>
    <row r="27" spans="1:28" ht="15.75" customHeight="1" thickBot="1" x14ac:dyDescent="0.25">
      <c r="A27" s="163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162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45"/>
    </row>
    <row r="28" spans="1:28" ht="15.75" customHeight="1" thickBot="1" x14ac:dyDescent="0.25">
      <c r="A28" s="163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45"/>
    </row>
    <row r="29" spans="1:28" ht="16.5" thickTop="1" thickBot="1" x14ac:dyDescent="0.3">
      <c r="A29" s="163"/>
      <c r="B29" s="141" t="s">
        <v>13</v>
      </c>
      <c r="C29" s="156">
        <v>0</v>
      </c>
      <c r="D29" s="157" t="s">
        <v>13</v>
      </c>
      <c r="E29" s="108"/>
      <c r="F29" s="167">
        <f>B34+D34</f>
        <v>0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220" t="s">
        <v>164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45"/>
    </row>
    <row r="30" spans="1:28" ht="14.25" thickTop="1" thickBot="1" x14ac:dyDescent="0.25">
      <c r="A30" s="163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45"/>
    </row>
    <row r="31" spans="1:28" ht="15" x14ac:dyDescent="0.25">
      <c r="A31" s="163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45"/>
    </row>
    <row r="32" spans="1:28" ht="15.75" thickBot="1" x14ac:dyDescent="0.3">
      <c r="A32" s="163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45"/>
    </row>
    <row r="33" spans="1:28" ht="15.75" thickBot="1" x14ac:dyDescent="0.3">
      <c r="A33" s="163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45"/>
    </row>
    <row r="34" spans="1:28" ht="15.75" thickBot="1" x14ac:dyDescent="0.3">
      <c r="A34" s="166" t="s">
        <v>44</v>
      </c>
      <c r="B34" s="164">
        <v>0</v>
      </c>
      <c r="C34" s="1"/>
      <c r="D34" s="164">
        <v>0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45"/>
    </row>
    <row r="35" spans="1:28" ht="15" x14ac:dyDescent="0.25">
      <c r="A35" s="163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45"/>
    </row>
    <row r="36" spans="1:28" x14ac:dyDescent="0.2">
      <c r="A36" s="163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45"/>
    </row>
    <row r="37" spans="1:28" ht="13.5" thickBot="1" x14ac:dyDescent="0.25">
      <c r="A37" s="163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45"/>
    </row>
    <row r="38" spans="1:28" x14ac:dyDescent="0.2">
      <c r="A38" s="163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45"/>
    </row>
    <row r="39" spans="1:28" x14ac:dyDescent="0.2">
      <c r="A39" s="1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45"/>
    </row>
    <row r="40" spans="1:28" ht="13.5" thickBot="1" x14ac:dyDescent="0.25">
      <c r="A40" s="17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</sheetData>
  <mergeCells count="26">
    <mergeCell ref="P31:R32"/>
    <mergeCell ref="P33:R34"/>
    <mergeCell ref="I34:K34"/>
    <mergeCell ref="B35:D35"/>
    <mergeCell ref="I25:K25"/>
    <mergeCell ref="P25:R26"/>
    <mergeCell ref="U26:W28"/>
    <mergeCell ref="P27:R28"/>
    <mergeCell ref="I29:K29"/>
    <mergeCell ref="P29:R30"/>
    <mergeCell ref="U30:W30"/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</mergeCells>
  <pageMargins left="0.7" right="0.7" top="0.75" bottom="0.75" header="0.3" footer="0.3"/>
  <pageSetup paperSize="5" scale="6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Z16" sqref="Z16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I1" s="306" t="s">
        <v>123</v>
      </c>
      <c r="J1" s="307"/>
      <c r="K1" s="308"/>
    </row>
    <row r="2" spans="1:21" ht="13.5" thickBot="1" x14ac:dyDescent="0.25">
      <c r="A2" s="44"/>
    </row>
    <row r="3" spans="1:21" ht="13.5" thickBot="1" x14ac:dyDescent="0.25">
      <c r="I3" s="54" t="s">
        <v>29</v>
      </c>
      <c r="J3" s="55"/>
      <c r="K3" s="56"/>
      <c r="P3" s="309" t="s">
        <v>21</v>
      </c>
      <c r="Q3" s="295"/>
      <c r="R3" s="296"/>
    </row>
    <row r="4" spans="1:21" ht="13.5" thickBot="1" x14ac:dyDescent="0.25">
      <c r="B4" s="309" t="s">
        <v>66</v>
      </c>
      <c r="C4" s="295"/>
      <c r="D4" s="296"/>
      <c r="I4" s="13" t="s">
        <v>77</v>
      </c>
      <c r="J4" s="23"/>
      <c r="K4" s="6">
        <v>0</v>
      </c>
      <c r="P4" s="22" t="s">
        <v>22</v>
      </c>
      <c r="Q4" s="23"/>
      <c r="R4" s="6">
        <v>-1</v>
      </c>
    </row>
    <row r="5" spans="1:21" ht="15" x14ac:dyDescent="0.25">
      <c r="B5" s="13" t="s">
        <v>67</v>
      </c>
      <c r="C5" s="19" t="s">
        <v>68</v>
      </c>
      <c r="D5" s="14" t="s">
        <v>69</v>
      </c>
      <c r="I5" s="8" t="s">
        <v>78</v>
      </c>
      <c r="J5" s="1"/>
      <c r="K5" s="7">
        <v>1</v>
      </c>
      <c r="M5" s="5">
        <v>0</v>
      </c>
      <c r="N5" s="4" t="s">
        <v>49</v>
      </c>
      <c r="P5" s="16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174900</v>
      </c>
      <c r="C6" s="31">
        <v>184000</v>
      </c>
      <c r="D6" s="32">
        <v>156900</v>
      </c>
      <c r="E6" s="4" t="s">
        <v>45</v>
      </c>
      <c r="I6" s="8" t="s">
        <v>79</v>
      </c>
      <c r="J6" s="1"/>
      <c r="K6" s="7">
        <v>2</v>
      </c>
      <c r="P6" s="15" t="s">
        <v>23</v>
      </c>
      <c r="Q6" s="21"/>
      <c r="R6" s="3">
        <v>2</v>
      </c>
    </row>
    <row r="7" spans="1:21" ht="13.5" thickBot="1" x14ac:dyDescent="0.25">
      <c r="B7" s="84" t="s">
        <v>32</v>
      </c>
      <c r="C7" s="85" t="s">
        <v>33</v>
      </c>
      <c r="D7" s="86" t="s">
        <v>14</v>
      </c>
      <c r="I7" s="9" t="s">
        <v>80</v>
      </c>
      <c r="J7" s="21"/>
      <c r="K7" s="10" t="s">
        <v>5</v>
      </c>
    </row>
    <row r="8" spans="1:21" ht="16.5" thickTop="1" thickBot="1" x14ac:dyDescent="0.3">
      <c r="A8" s="4" t="s">
        <v>50</v>
      </c>
      <c r="B8" s="34">
        <v>174000</v>
      </c>
      <c r="C8" s="35">
        <f>(B8/D8)-100%</f>
        <v>1.2020162853819238E-2</v>
      </c>
      <c r="D8" s="33">
        <f>(B6+C6+D6)/3</f>
        <v>171933.33333333334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309" t="s">
        <v>24</v>
      </c>
      <c r="Q8" s="295"/>
      <c r="R8" s="296"/>
    </row>
    <row r="9" spans="1:21" ht="15.75" thickBot="1" x14ac:dyDescent="0.3">
      <c r="B9" s="13" t="s">
        <v>70</v>
      </c>
      <c r="C9" s="23"/>
      <c r="D9" s="36">
        <v>0</v>
      </c>
      <c r="I9" s="79" t="s">
        <v>104</v>
      </c>
      <c r="J9" s="80">
        <v>1621</v>
      </c>
      <c r="K9" s="81" t="s">
        <v>108</v>
      </c>
      <c r="P9" s="22" t="s">
        <v>25</v>
      </c>
      <c r="Q9" s="23"/>
      <c r="R9" s="6">
        <v>-1</v>
      </c>
    </row>
    <row r="10" spans="1:21" ht="15.75" thickBot="1" x14ac:dyDescent="0.3">
      <c r="B10" s="8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1740</v>
      </c>
      <c r="K10" s="76">
        <f>ABS((J10/$J$9)-100%)</f>
        <v>7.3411474398519472E-2</v>
      </c>
      <c r="P10" s="16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9" t="s">
        <v>72</v>
      </c>
      <c r="C11" s="21"/>
      <c r="D11" s="10" t="s">
        <v>5</v>
      </c>
      <c r="I11" s="58" t="s">
        <v>102</v>
      </c>
      <c r="J11" s="64">
        <v>1640</v>
      </c>
      <c r="K11" s="77">
        <f>ABS((J11/$J$9)-100%)</f>
        <v>1.1721159777914769E-2</v>
      </c>
      <c r="P11" s="15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1516</v>
      </c>
      <c r="K12" s="78">
        <f>ABS((J12/$J$9)-100%)</f>
        <v>6.4774830351634782E-2</v>
      </c>
    </row>
    <row r="13" spans="1:21" ht="13.5" thickBot="1" x14ac:dyDescent="0.25">
      <c r="B13" s="309" t="s">
        <v>3</v>
      </c>
      <c r="C13" s="295"/>
      <c r="D13" s="296"/>
      <c r="J13" s="74" t="s">
        <v>116</v>
      </c>
      <c r="P13" s="309" t="s">
        <v>28</v>
      </c>
      <c r="Q13" s="295"/>
      <c r="R13" s="296"/>
    </row>
    <row r="14" spans="1:21" ht="13.5" thickBot="1" x14ac:dyDescent="0.25">
      <c r="B14" s="8" t="s">
        <v>53</v>
      </c>
      <c r="C14" s="1"/>
      <c r="D14" s="7">
        <v>-1</v>
      </c>
      <c r="I14" s="309" t="s">
        <v>31</v>
      </c>
      <c r="J14" s="295"/>
      <c r="K14" s="296"/>
      <c r="P14" s="13" t="s">
        <v>74</v>
      </c>
      <c r="Q14" s="23"/>
      <c r="R14" s="6">
        <v>-1</v>
      </c>
    </row>
    <row r="15" spans="1:21" ht="15.75" thickBot="1" x14ac:dyDescent="0.3">
      <c r="B15" s="8" t="s">
        <v>54</v>
      </c>
      <c r="C15" s="17"/>
      <c r="D15" s="7">
        <v>0</v>
      </c>
      <c r="F15" s="5">
        <v>1</v>
      </c>
      <c r="G15" s="4" t="s">
        <v>49</v>
      </c>
      <c r="I15" s="13" t="s">
        <v>63</v>
      </c>
      <c r="J15" s="23"/>
      <c r="K15" s="6">
        <v>-1</v>
      </c>
      <c r="P15" s="39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8" t="s">
        <v>55</v>
      </c>
      <c r="C16" s="17"/>
      <c r="D16" s="7">
        <v>1</v>
      </c>
      <c r="I16" s="8" t="s">
        <v>64</v>
      </c>
      <c r="J16" s="1"/>
      <c r="K16" s="7">
        <v>0</v>
      </c>
      <c r="M16" s="28">
        <f>I19+J19+K19</f>
        <v>-1</v>
      </c>
      <c r="P16" s="15" t="s">
        <v>76</v>
      </c>
      <c r="Q16" s="21"/>
      <c r="R16" s="3">
        <v>2</v>
      </c>
    </row>
    <row r="17" spans="2:23" ht="14.25" thickTop="1" thickBot="1" x14ac:dyDescent="0.25">
      <c r="B17" s="9" t="s">
        <v>4</v>
      </c>
      <c r="C17" s="18"/>
      <c r="D17" s="10" t="s">
        <v>5</v>
      </c>
      <c r="I17" s="15" t="s">
        <v>65</v>
      </c>
      <c r="J17" s="21"/>
      <c r="K17" s="3">
        <v>1</v>
      </c>
    </row>
    <row r="18" spans="2:23" ht="13.5" customHeight="1" thickBot="1" x14ac:dyDescent="0.25">
      <c r="I18" s="12" t="s">
        <v>58</v>
      </c>
      <c r="P18" s="309" t="s">
        <v>34</v>
      </c>
      <c r="Q18" s="295"/>
      <c r="R18" s="296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3" t="s">
        <v>6</v>
      </c>
      <c r="C19" s="19"/>
      <c r="D19" s="38" t="s">
        <v>5</v>
      </c>
      <c r="H19" s="4" t="s">
        <v>51</v>
      </c>
      <c r="I19" s="5">
        <v>-1</v>
      </c>
      <c r="J19" s="5">
        <v>0</v>
      </c>
      <c r="K19" s="5">
        <v>0</v>
      </c>
      <c r="P19" s="232">
        <f>F15+F20+F24+F29+M16+F10+M31+M35+T5+T10+T15+M22+M26+M5</f>
        <v>0</v>
      </c>
      <c r="Q19" s="233"/>
      <c r="R19" s="234"/>
      <c r="U19" s="268"/>
      <c r="V19" s="269"/>
      <c r="W19" s="270"/>
    </row>
    <row r="20" spans="2:23" ht="13.5" customHeight="1" thickBot="1" x14ac:dyDescent="0.3">
      <c r="B20" s="15" t="s">
        <v>7</v>
      </c>
      <c r="C20" s="2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309" t="s">
        <v>81</v>
      </c>
      <c r="J21" s="295"/>
      <c r="K21" s="296"/>
    </row>
    <row r="22" spans="2:23" ht="13.5" customHeight="1" thickBot="1" x14ac:dyDescent="0.3">
      <c r="B22" s="226" t="s">
        <v>86</v>
      </c>
      <c r="C22" s="295"/>
      <c r="D22" s="296"/>
      <c r="I22" s="22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6" t="s">
        <v>56</v>
      </c>
      <c r="C23" s="12"/>
      <c r="D23" s="7">
        <v>0</v>
      </c>
      <c r="I23" s="9" t="s">
        <v>83</v>
      </c>
      <c r="J23" s="21"/>
      <c r="K23" s="3">
        <v>1</v>
      </c>
      <c r="P23" s="297" t="s">
        <v>35</v>
      </c>
      <c r="Q23" s="298"/>
      <c r="R23" s="299"/>
      <c r="U23" s="277"/>
      <c r="V23" s="278"/>
      <c r="W23" s="279"/>
    </row>
    <row r="24" spans="2:23" ht="16.5" customHeight="1" thickBot="1" x14ac:dyDescent="0.3">
      <c r="B24" s="16" t="s">
        <v>8</v>
      </c>
      <c r="C24" s="12"/>
      <c r="D24" s="7">
        <v>1</v>
      </c>
      <c r="F24" s="5">
        <v>0</v>
      </c>
      <c r="G24" s="4" t="s">
        <v>49</v>
      </c>
      <c r="I24" s="70" t="s">
        <v>129</v>
      </c>
      <c r="P24" s="300"/>
      <c r="Q24" s="301"/>
      <c r="R24" s="302"/>
      <c r="U24" s="280"/>
      <c r="V24" s="281"/>
      <c r="W24" s="282"/>
    </row>
    <row r="25" spans="2:23" ht="13.5" thickBot="1" x14ac:dyDescent="0.25">
      <c r="B25" s="16" t="s">
        <v>9</v>
      </c>
      <c r="C25" s="12"/>
      <c r="D25" s="7">
        <v>2</v>
      </c>
      <c r="I25" s="309" t="s">
        <v>30</v>
      </c>
      <c r="J25" s="295"/>
      <c r="K25" s="296"/>
      <c r="P25" s="297" t="s">
        <v>47</v>
      </c>
      <c r="Q25" s="298"/>
      <c r="R25" s="299"/>
    </row>
    <row r="26" spans="2:23" ht="13.5" customHeight="1" thickBot="1" x14ac:dyDescent="0.3">
      <c r="B26" s="15" t="s">
        <v>57</v>
      </c>
      <c r="C26" s="20"/>
      <c r="D26" s="3">
        <v>3</v>
      </c>
      <c r="I26" s="13" t="s">
        <v>1</v>
      </c>
      <c r="J26" s="23"/>
      <c r="K26" s="6">
        <v>0</v>
      </c>
      <c r="M26" s="5">
        <v>0</v>
      </c>
      <c r="N26" s="4" t="s">
        <v>49</v>
      </c>
      <c r="P26" s="300"/>
      <c r="Q26" s="301"/>
      <c r="R26" s="302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"/>
      <c r="I27" s="15" t="s">
        <v>0</v>
      </c>
      <c r="J27" s="21"/>
      <c r="K27" s="10" t="s">
        <v>5</v>
      </c>
      <c r="P27" s="323" t="s">
        <v>36</v>
      </c>
      <c r="Q27" s="260"/>
      <c r="R27" s="261"/>
      <c r="U27" s="247"/>
      <c r="V27" s="248"/>
      <c r="W27" s="249"/>
    </row>
    <row r="28" spans="2:23" ht="15.75" customHeight="1" thickBot="1" x14ac:dyDescent="0.25">
      <c r="B28" s="47" t="s">
        <v>11</v>
      </c>
      <c r="C28" s="45" t="s">
        <v>10</v>
      </c>
      <c r="D28" s="46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22" t="s">
        <v>13</v>
      </c>
      <c r="C29" s="24">
        <v>0</v>
      </c>
      <c r="D29" s="25" t="s">
        <v>13</v>
      </c>
      <c r="F29" s="28">
        <f>B34+D34</f>
        <v>0</v>
      </c>
      <c r="I29" s="309" t="s">
        <v>15</v>
      </c>
      <c r="J29" s="295"/>
      <c r="K29" s="296"/>
      <c r="P29" s="310" t="s">
        <v>37</v>
      </c>
      <c r="Q29" s="311"/>
      <c r="R29" s="312"/>
    </row>
    <row r="30" spans="2:23" ht="14.25" thickTop="1" thickBot="1" x14ac:dyDescent="0.25">
      <c r="B30" s="16" t="s">
        <v>59</v>
      </c>
      <c r="C30" s="2">
        <v>1</v>
      </c>
      <c r="D30" s="26" t="s">
        <v>59</v>
      </c>
      <c r="I30" s="22" t="s">
        <v>16</v>
      </c>
      <c r="J30" s="23"/>
      <c r="K30" s="38">
        <v>0</v>
      </c>
      <c r="P30" s="310"/>
      <c r="Q30" s="311"/>
      <c r="R30" s="312"/>
      <c r="U30" s="309" t="s">
        <v>40</v>
      </c>
      <c r="V30" s="295"/>
      <c r="W30" s="296"/>
    </row>
    <row r="31" spans="2:23" ht="15" x14ac:dyDescent="0.25">
      <c r="B31" s="16" t="s">
        <v>60</v>
      </c>
      <c r="C31" s="2">
        <v>2</v>
      </c>
      <c r="D31" s="26" t="s">
        <v>60</v>
      </c>
      <c r="I31" s="16" t="s">
        <v>17</v>
      </c>
      <c r="J31" s="1"/>
      <c r="K31" s="37">
        <v>0</v>
      </c>
      <c r="M31" s="5">
        <v>0</v>
      </c>
      <c r="N31" s="4" t="s">
        <v>49</v>
      </c>
      <c r="P31" s="310" t="s">
        <v>38</v>
      </c>
      <c r="Q31" s="311"/>
      <c r="R31" s="312"/>
      <c r="U31" s="13" t="s">
        <v>84</v>
      </c>
      <c r="V31" s="23"/>
      <c r="W31" s="40" t="s">
        <v>41</v>
      </c>
    </row>
    <row r="32" spans="2:23" ht="15.75" thickBot="1" x14ac:dyDescent="0.3">
      <c r="B32" s="15" t="s">
        <v>61</v>
      </c>
      <c r="C32" s="83" t="s">
        <v>120</v>
      </c>
      <c r="D32" s="27" t="s">
        <v>61</v>
      </c>
      <c r="I32" s="15" t="s">
        <v>2</v>
      </c>
      <c r="J32" s="21"/>
      <c r="K32" s="10" t="s">
        <v>5</v>
      </c>
      <c r="P32" s="310"/>
      <c r="Q32" s="311"/>
      <c r="R32" s="312"/>
      <c r="U32" s="39" t="s">
        <v>85</v>
      </c>
      <c r="V32" s="1"/>
      <c r="W32" s="41" t="s">
        <v>42</v>
      </c>
    </row>
    <row r="33" spans="1:23" ht="15.75" thickBot="1" x14ac:dyDescent="0.3">
      <c r="B33" s="44" t="s">
        <v>62</v>
      </c>
      <c r="C33" s="70" t="s">
        <v>121</v>
      </c>
      <c r="D33" t="s">
        <v>52</v>
      </c>
      <c r="P33" s="310" t="s">
        <v>39</v>
      </c>
      <c r="Q33" s="311"/>
      <c r="R33" s="312"/>
      <c r="U33" s="9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0</v>
      </c>
      <c r="I34" s="309" t="s">
        <v>18</v>
      </c>
      <c r="J34" s="295"/>
      <c r="K34" s="296"/>
      <c r="P34" s="313"/>
      <c r="Q34" s="314"/>
      <c r="R34" s="315"/>
      <c r="U34" s="11" t="s">
        <v>48</v>
      </c>
      <c r="V34" s="29"/>
      <c r="W34" s="43"/>
    </row>
    <row r="35" spans="1:23" ht="15" x14ac:dyDescent="0.25">
      <c r="B35" s="238" t="s">
        <v>128</v>
      </c>
      <c r="C35" s="238"/>
      <c r="D35" s="238"/>
      <c r="I35" s="22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6" t="s">
        <v>20</v>
      </c>
      <c r="J36" s="1"/>
      <c r="K36" s="7">
        <v>0</v>
      </c>
    </row>
    <row r="37" spans="1:23" ht="13.5" thickBot="1" x14ac:dyDescent="0.25">
      <c r="I37" s="15" t="s">
        <v>73</v>
      </c>
      <c r="J37" s="21"/>
      <c r="K37" s="3">
        <v>2</v>
      </c>
    </row>
  </sheetData>
  <mergeCells count="25">
    <mergeCell ref="B22:D22"/>
    <mergeCell ref="U22:W24"/>
    <mergeCell ref="P23:R24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paperSize="5" scale="7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Normal="100" workbookViewId="0">
      <selection activeCell="B6" sqref="B6"/>
    </sheetView>
  </sheetViews>
  <sheetFormatPr defaultRowHeight="12.75" x14ac:dyDescent="0.2"/>
  <cols>
    <col min="1" max="1" width="9.7109375" customWidth="1"/>
    <col min="2" max="2" width="17.28515625" bestFit="1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I1" s="306" t="s">
        <v>123</v>
      </c>
      <c r="J1" s="307"/>
      <c r="K1" s="308"/>
    </row>
    <row r="2" spans="1:21" ht="13.5" thickBot="1" x14ac:dyDescent="0.25">
      <c r="A2" s="44"/>
    </row>
    <row r="3" spans="1:21" ht="13.5" thickBot="1" x14ac:dyDescent="0.25">
      <c r="I3" s="54" t="s">
        <v>29</v>
      </c>
      <c r="J3" s="55"/>
      <c r="K3" s="56"/>
      <c r="P3" s="309" t="s">
        <v>21</v>
      </c>
      <c r="Q3" s="295"/>
      <c r="R3" s="296"/>
    </row>
    <row r="4" spans="1:21" ht="13.5" thickBot="1" x14ac:dyDescent="0.25">
      <c r="B4" s="309" t="s">
        <v>66</v>
      </c>
      <c r="C4" s="295"/>
      <c r="D4" s="296"/>
      <c r="I4" s="13" t="s">
        <v>77</v>
      </c>
      <c r="J4" s="23"/>
      <c r="K4" s="6">
        <v>0</v>
      </c>
      <c r="P4" s="22" t="s">
        <v>22</v>
      </c>
      <c r="Q4" s="23"/>
      <c r="R4" s="6">
        <v>-1</v>
      </c>
    </row>
    <row r="5" spans="1:21" ht="15" x14ac:dyDescent="0.25">
      <c r="B5" s="13" t="s">
        <v>67</v>
      </c>
      <c r="C5" s="19" t="s">
        <v>68</v>
      </c>
      <c r="D5" s="14" t="s">
        <v>69</v>
      </c>
      <c r="I5" s="8" t="s">
        <v>78</v>
      </c>
      <c r="J5" s="1"/>
      <c r="K5" s="7">
        <v>1</v>
      </c>
      <c r="M5" s="5">
        <v>1</v>
      </c>
      <c r="N5" s="4" t="s">
        <v>49</v>
      </c>
      <c r="P5" s="16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230000</v>
      </c>
      <c r="C6" s="31">
        <v>190000</v>
      </c>
      <c r="D6" s="32">
        <v>280000</v>
      </c>
      <c r="E6" s="4" t="s">
        <v>45</v>
      </c>
      <c r="I6" s="8" t="s">
        <v>79</v>
      </c>
      <c r="J6" s="1"/>
      <c r="K6" s="7">
        <v>2</v>
      </c>
      <c r="P6" s="15" t="s">
        <v>23</v>
      </c>
      <c r="Q6" s="21"/>
      <c r="R6" s="3">
        <v>2</v>
      </c>
    </row>
    <row r="7" spans="1:21" ht="13.5" thickBot="1" x14ac:dyDescent="0.25">
      <c r="B7" s="84" t="s">
        <v>32</v>
      </c>
      <c r="C7" s="85" t="s">
        <v>33</v>
      </c>
      <c r="D7" s="86" t="s">
        <v>14</v>
      </c>
      <c r="I7" s="9" t="s">
        <v>80</v>
      </c>
      <c r="J7" s="21"/>
      <c r="K7" s="10" t="s">
        <v>5</v>
      </c>
    </row>
    <row r="8" spans="1:21" ht="16.5" thickTop="1" thickBot="1" x14ac:dyDescent="0.3">
      <c r="A8" s="4" t="s">
        <v>50</v>
      </c>
      <c r="B8" s="34">
        <v>247000</v>
      </c>
      <c r="C8" s="35">
        <f>(B8/D8)-100%</f>
        <v>5.8571428571428497E-2</v>
      </c>
      <c r="D8" s="33">
        <f>(B6+C6+D6)/3</f>
        <v>233333.33333333334</v>
      </c>
      <c r="F8" s="96">
        <f>IF(B8=W33, "REFER",0)</f>
        <v>0</v>
      </c>
      <c r="I8" s="60" t="s">
        <v>106</v>
      </c>
      <c r="J8" s="61" t="s">
        <v>105</v>
      </c>
      <c r="K8" s="62" t="s">
        <v>107</v>
      </c>
      <c r="P8" s="309" t="s">
        <v>24</v>
      </c>
      <c r="Q8" s="295"/>
      <c r="R8" s="296"/>
    </row>
    <row r="9" spans="1:21" ht="15.75" thickBot="1" x14ac:dyDescent="0.3">
      <c r="B9" s="13" t="s">
        <v>70</v>
      </c>
      <c r="C9" s="23"/>
      <c r="D9" s="36">
        <v>0</v>
      </c>
      <c r="I9" s="79" t="s">
        <v>104</v>
      </c>
      <c r="J9" s="80">
        <v>2494</v>
      </c>
      <c r="K9" s="81" t="s">
        <v>108</v>
      </c>
      <c r="P9" s="22" t="s">
        <v>25</v>
      </c>
      <c r="Q9" s="23"/>
      <c r="R9" s="6">
        <v>-1</v>
      </c>
    </row>
    <row r="10" spans="1:21" ht="15.75" thickBot="1" x14ac:dyDescent="0.3">
      <c r="B10" s="8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2092</v>
      </c>
      <c r="K10" s="76">
        <f>ABS((J10/$J$9)-100%)</f>
        <v>0.16118684843624698</v>
      </c>
      <c r="P10" s="16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9" t="s">
        <v>72</v>
      </c>
      <c r="C11" s="21"/>
      <c r="D11" s="90" t="s">
        <v>5</v>
      </c>
      <c r="I11" s="58" t="s">
        <v>102</v>
      </c>
      <c r="J11" s="64">
        <v>2391</v>
      </c>
      <c r="K11" s="77">
        <f>ABS((J11/$J$9)-100%)</f>
        <v>4.1299117882918956E-2</v>
      </c>
      <c r="P11" s="15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2504</v>
      </c>
      <c r="K12" s="78">
        <f>ABS((J12/$J$9)-100%)</f>
        <v>4.0096230954289602E-3</v>
      </c>
    </row>
    <row r="13" spans="1:21" ht="13.5" thickBot="1" x14ac:dyDescent="0.25">
      <c r="B13" s="309" t="s">
        <v>3</v>
      </c>
      <c r="C13" s="295"/>
      <c r="D13" s="296"/>
      <c r="J13" s="74" t="s">
        <v>116</v>
      </c>
      <c r="P13" s="309" t="s">
        <v>28</v>
      </c>
      <c r="Q13" s="295"/>
      <c r="R13" s="296"/>
    </row>
    <row r="14" spans="1:21" ht="13.5" thickBot="1" x14ac:dyDescent="0.25">
      <c r="B14" s="8" t="s">
        <v>53</v>
      </c>
      <c r="C14" s="1"/>
      <c r="D14" s="7">
        <v>-1</v>
      </c>
      <c r="I14" s="309" t="s">
        <v>31</v>
      </c>
      <c r="J14" s="295"/>
      <c r="K14" s="296"/>
      <c r="P14" s="13" t="s">
        <v>74</v>
      </c>
      <c r="Q14" s="23"/>
      <c r="R14" s="6">
        <v>-1</v>
      </c>
    </row>
    <row r="15" spans="1:21" ht="15.75" thickBot="1" x14ac:dyDescent="0.3">
      <c r="B15" s="8" t="s">
        <v>54</v>
      </c>
      <c r="C15" s="17"/>
      <c r="D15" s="7">
        <v>0</v>
      </c>
      <c r="F15" s="5">
        <v>3</v>
      </c>
      <c r="G15" s="4" t="s">
        <v>49</v>
      </c>
      <c r="I15" s="13" t="s">
        <v>63</v>
      </c>
      <c r="J15" s="23"/>
      <c r="K15" s="6">
        <v>-1</v>
      </c>
      <c r="P15" s="39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8" t="s">
        <v>55</v>
      </c>
      <c r="C16" s="17"/>
      <c r="D16" s="7">
        <v>1</v>
      </c>
      <c r="I16" s="8" t="s">
        <v>64</v>
      </c>
      <c r="J16" s="1"/>
      <c r="K16" s="7">
        <v>0</v>
      </c>
      <c r="M16" s="28">
        <f>I19+J19+K19</f>
        <v>3</v>
      </c>
      <c r="P16" s="15" t="s">
        <v>76</v>
      </c>
      <c r="Q16" s="21"/>
      <c r="R16" s="3">
        <v>2</v>
      </c>
    </row>
    <row r="17" spans="2:23" ht="14.25" thickTop="1" thickBot="1" x14ac:dyDescent="0.25">
      <c r="B17" s="9" t="s">
        <v>4</v>
      </c>
      <c r="C17" s="18"/>
      <c r="D17" s="90" t="s">
        <v>5</v>
      </c>
      <c r="I17" s="15" t="s">
        <v>65</v>
      </c>
      <c r="J17" s="21"/>
      <c r="K17" s="3">
        <v>1</v>
      </c>
    </row>
    <row r="18" spans="2:23" ht="13.5" customHeight="1" thickBot="1" x14ac:dyDescent="0.25">
      <c r="I18" s="12" t="s">
        <v>58</v>
      </c>
      <c r="P18" s="309" t="s">
        <v>34</v>
      </c>
      <c r="Q18" s="295"/>
      <c r="R18" s="296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3" t="s">
        <v>6</v>
      </c>
      <c r="C19" s="19"/>
      <c r="D19" s="91" t="s">
        <v>5</v>
      </c>
      <c r="H19" s="4" t="s">
        <v>51</v>
      </c>
      <c r="I19" s="5">
        <v>1</v>
      </c>
      <c r="J19" s="5">
        <v>1</v>
      </c>
      <c r="K19" s="5">
        <v>1</v>
      </c>
      <c r="P19" s="232">
        <f>F15+F20+F24+F29+M16+F10+M31+M35+T5+T10+T15+M22+M26+M5+F8</f>
        <v>10</v>
      </c>
      <c r="Q19" s="233"/>
      <c r="R19" s="234"/>
      <c r="U19" s="268"/>
      <c r="V19" s="269"/>
      <c r="W19" s="270"/>
    </row>
    <row r="20" spans="2:23" ht="13.5" customHeight="1" thickBot="1" x14ac:dyDescent="0.3">
      <c r="B20" s="15" t="s">
        <v>7</v>
      </c>
      <c r="C20" s="2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309" t="s">
        <v>81</v>
      </c>
      <c r="J21" s="295"/>
      <c r="K21" s="296"/>
    </row>
    <row r="22" spans="2:23" ht="13.5" customHeight="1" thickBot="1" x14ac:dyDescent="0.3">
      <c r="B22" s="226" t="s">
        <v>86</v>
      </c>
      <c r="C22" s="295"/>
      <c r="D22" s="296"/>
      <c r="I22" s="22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6" t="s">
        <v>56</v>
      </c>
      <c r="C23" s="12"/>
      <c r="D23" s="7">
        <v>0</v>
      </c>
      <c r="I23" s="9" t="s">
        <v>83</v>
      </c>
      <c r="J23" s="21"/>
      <c r="K23" s="3">
        <v>1</v>
      </c>
      <c r="P23" s="297" t="s">
        <v>35</v>
      </c>
      <c r="Q23" s="298"/>
      <c r="R23" s="299"/>
      <c r="U23" s="277"/>
      <c r="V23" s="278"/>
      <c r="W23" s="279"/>
    </row>
    <row r="24" spans="2:23" ht="16.5" customHeight="1" thickBot="1" x14ac:dyDescent="0.3">
      <c r="B24" s="16" t="s">
        <v>8</v>
      </c>
      <c r="C24" s="12"/>
      <c r="D24" s="7">
        <v>1</v>
      </c>
      <c r="F24" s="5">
        <v>0</v>
      </c>
      <c r="G24" s="4" t="s">
        <v>49</v>
      </c>
      <c r="I24" s="70" t="s">
        <v>129</v>
      </c>
      <c r="P24" s="300"/>
      <c r="Q24" s="301"/>
      <c r="R24" s="302"/>
      <c r="U24" s="280"/>
      <c r="V24" s="281"/>
      <c r="W24" s="282"/>
    </row>
    <row r="25" spans="2:23" ht="13.5" thickBot="1" x14ac:dyDescent="0.25">
      <c r="B25" s="16" t="s">
        <v>9</v>
      </c>
      <c r="C25" s="12"/>
      <c r="D25" s="7">
        <v>2</v>
      </c>
      <c r="I25" s="309" t="s">
        <v>30</v>
      </c>
      <c r="J25" s="295"/>
      <c r="K25" s="296"/>
      <c r="P25" s="297" t="s">
        <v>47</v>
      </c>
      <c r="Q25" s="298"/>
      <c r="R25" s="299"/>
    </row>
    <row r="26" spans="2:23" ht="13.5" customHeight="1" thickBot="1" x14ac:dyDescent="0.3">
      <c r="B26" s="15" t="s">
        <v>57</v>
      </c>
      <c r="C26" s="20"/>
      <c r="D26" s="3">
        <v>3</v>
      </c>
      <c r="I26" s="13" t="s">
        <v>1</v>
      </c>
      <c r="J26" s="23"/>
      <c r="K26" s="6">
        <v>0</v>
      </c>
      <c r="M26" s="5">
        <v>0</v>
      </c>
      <c r="N26" s="4" t="s">
        <v>49</v>
      </c>
      <c r="P26" s="300"/>
      <c r="Q26" s="301"/>
      <c r="R26" s="302"/>
      <c r="U26" s="244" t="str">
        <f>IF(AND($P$19&gt;=10,$P$19&lt;=100),"REFER","")</f>
        <v>REFER</v>
      </c>
      <c r="V26" s="245"/>
      <c r="W26" s="246"/>
    </row>
    <row r="27" spans="2:23" ht="15.75" customHeight="1" thickBot="1" x14ac:dyDescent="0.25">
      <c r="B27" s="12"/>
      <c r="I27" s="15" t="s">
        <v>0</v>
      </c>
      <c r="J27" s="21"/>
      <c r="K27" s="10" t="s">
        <v>5</v>
      </c>
      <c r="P27" s="259" t="s">
        <v>36</v>
      </c>
      <c r="Q27" s="260"/>
      <c r="R27" s="261"/>
      <c r="U27" s="247"/>
      <c r="V27" s="248"/>
      <c r="W27" s="249"/>
    </row>
    <row r="28" spans="2:23" ht="15.75" customHeight="1" thickBot="1" x14ac:dyDescent="0.25">
      <c r="B28" s="47" t="s">
        <v>11</v>
      </c>
      <c r="C28" s="45" t="s">
        <v>10</v>
      </c>
      <c r="D28" s="46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22" t="s">
        <v>13</v>
      </c>
      <c r="C29" s="24">
        <v>0</v>
      </c>
      <c r="D29" s="25" t="s">
        <v>13</v>
      </c>
      <c r="F29" s="28">
        <f>B34+D34</f>
        <v>1</v>
      </c>
      <c r="I29" s="309" t="s">
        <v>15</v>
      </c>
      <c r="J29" s="295"/>
      <c r="K29" s="296"/>
      <c r="P29" s="310" t="s">
        <v>37</v>
      </c>
      <c r="Q29" s="311"/>
      <c r="R29" s="312"/>
    </row>
    <row r="30" spans="2:23" ht="14.25" thickTop="1" thickBot="1" x14ac:dyDescent="0.25">
      <c r="B30" s="16" t="s">
        <v>59</v>
      </c>
      <c r="C30" s="2">
        <v>1</v>
      </c>
      <c r="D30" s="26" t="s">
        <v>59</v>
      </c>
      <c r="I30" s="22" t="s">
        <v>16</v>
      </c>
      <c r="J30" s="23"/>
      <c r="K30" s="38">
        <v>0</v>
      </c>
      <c r="P30" s="310"/>
      <c r="Q30" s="311"/>
      <c r="R30" s="312"/>
      <c r="U30" s="309" t="s">
        <v>40</v>
      </c>
      <c r="V30" s="295"/>
      <c r="W30" s="296"/>
    </row>
    <row r="31" spans="2:23" ht="15" x14ac:dyDescent="0.25">
      <c r="B31" s="16" t="s">
        <v>60</v>
      </c>
      <c r="C31" s="2">
        <v>2</v>
      </c>
      <c r="D31" s="26" t="s">
        <v>60</v>
      </c>
      <c r="I31" s="16" t="s">
        <v>17</v>
      </c>
      <c r="J31" s="1"/>
      <c r="K31" s="37">
        <v>0</v>
      </c>
      <c r="M31" s="5">
        <v>0</v>
      </c>
      <c r="N31" s="4" t="s">
        <v>49</v>
      </c>
      <c r="P31" s="310" t="s">
        <v>38</v>
      </c>
      <c r="Q31" s="311"/>
      <c r="R31" s="312"/>
      <c r="U31" s="13" t="s">
        <v>84</v>
      </c>
      <c r="V31" s="23"/>
      <c r="W31" s="40" t="s">
        <v>41</v>
      </c>
    </row>
    <row r="32" spans="2:23" ht="15.75" thickBot="1" x14ac:dyDescent="0.3">
      <c r="B32" s="15" t="s">
        <v>61</v>
      </c>
      <c r="C32" s="83" t="s">
        <v>120</v>
      </c>
      <c r="D32" s="27" t="s">
        <v>61</v>
      </c>
      <c r="I32" s="15" t="s">
        <v>2</v>
      </c>
      <c r="J32" s="21"/>
      <c r="K32" s="10" t="s">
        <v>5</v>
      </c>
      <c r="P32" s="310"/>
      <c r="Q32" s="311"/>
      <c r="R32" s="312"/>
      <c r="U32" s="39" t="s">
        <v>85</v>
      </c>
      <c r="V32" s="1"/>
      <c r="W32" s="41" t="s">
        <v>42</v>
      </c>
    </row>
    <row r="33" spans="1:23" ht="15.75" thickBot="1" x14ac:dyDescent="0.3">
      <c r="B33" s="44" t="s">
        <v>62</v>
      </c>
      <c r="C33" s="70" t="s">
        <v>121</v>
      </c>
      <c r="D33" t="s">
        <v>52</v>
      </c>
      <c r="P33" s="310" t="s">
        <v>39</v>
      </c>
      <c r="Q33" s="311"/>
      <c r="R33" s="312"/>
      <c r="U33" s="9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1</v>
      </c>
      <c r="D34" s="5">
        <v>0</v>
      </c>
      <c r="I34" s="309" t="s">
        <v>18</v>
      </c>
      <c r="J34" s="295"/>
      <c r="K34" s="296"/>
      <c r="P34" s="313"/>
      <c r="Q34" s="314"/>
      <c r="R34" s="315"/>
      <c r="U34" s="11" t="s">
        <v>48</v>
      </c>
      <c r="V34" s="29"/>
      <c r="W34" s="43"/>
    </row>
    <row r="35" spans="1:23" ht="15" x14ac:dyDescent="0.25">
      <c r="B35" s="238" t="s">
        <v>128</v>
      </c>
      <c r="C35" s="238"/>
      <c r="D35" s="238"/>
      <c r="I35" s="22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6" t="s">
        <v>20</v>
      </c>
      <c r="J36" s="1"/>
      <c r="K36" s="7">
        <v>0</v>
      </c>
    </row>
    <row r="37" spans="1:23" ht="13.5" thickBot="1" x14ac:dyDescent="0.25">
      <c r="I37" s="15" t="s">
        <v>73</v>
      </c>
      <c r="J37" s="21"/>
      <c r="K37" s="3">
        <v>2</v>
      </c>
    </row>
  </sheetData>
  <mergeCells count="25">
    <mergeCell ref="B22:D22"/>
    <mergeCell ref="U22:W24"/>
    <mergeCell ref="P23:R24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F4" sqref="F4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83" t="s">
        <v>136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1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230000</v>
      </c>
      <c r="C6" s="31">
        <v>190000</v>
      </c>
      <c r="D6" s="32">
        <v>280000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247000</v>
      </c>
      <c r="C8" s="35">
        <f>(B8/D8)-100%</f>
        <v>5.8571428571428497E-2</v>
      </c>
      <c r="D8" s="33">
        <f>(B6+C6+D6)/3</f>
        <v>233333.33333333334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2494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2092</v>
      </c>
      <c r="K10" s="76">
        <f>ABS((J10/$J$9)-100%)</f>
        <v>0.16118684843624698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2391</v>
      </c>
      <c r="K11" s="77">
        <f>ABS((J11/$J$9)-100%)</f>
        <v>4.1299117882918956E-2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2504</v>
      </c>
      <c r="K12" s="78">
        <f>ABS((J12/$J$9)-100%)</f>
        <v>4.0096230954289602E-3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1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3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1</v>
      </c>
      <c r="J19" s="5">
        <v>1</v>
      </c>
      <c r="K19" s="5">
        <v>1</v>
      </c>
      <c r="P19" s="232">
        <f>F15+F20+F24+F29+M16+F10+M31+M35+T5+T10+T15+M22+M26+M5+F8</f>
        <v>8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36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1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1</v>
      </c>
      <c r="D34" s="5">
        <v>0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U18:W20"/>
    <mergeCell ref="P19:R20"/>
    <mergeCell ref="I21:K21"/>
    <mergeCell ref="B22:D22"/>
    <mergeCell ref="U22:W24"/>
    <mergeCell ref="P23:R24"/>
    <mergeCell ref="U26:W28"/>
    <mergeCell ref="P27:R28"/>
    <mergeCell ref="I29:K29"/>
    <mergeCell ref="P29:R30"/>
    <mergeCell ref="U30:W30"/>
    <mergeCell ref="B35:D35"/>
    <mergeCell ref="D1:F1"/>
    <mergeCell ref="I25:K25"/>
    <mergeCell ref="P25:R26"/>
    <mergeCell ref="I14:K14"/>
    <mergeCell ref="P18:R18"/>
    <mergeCell ref="I1:K1"/>
    <mergeCell ref="P3:R3"/>
    <mergeCell ref="P31:R32"/>
    <mergeCell ref="B4:D4"/>
    <mergeCell ref="P8:R8"/>
    <mergeCell ref="B13:D13"/>
    <mergeCell ref="P13:R13"/>
    <mergeCell ref="P33:R34"/>
    <mergeCell ref="I34:K34"/>
  </mergeCells>
  <pageMargins left="0.7" right="0.7" top="0.75" bottom="0.75" header="0.3" footer="0.3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opLeftCell="A4" zoomScaleNormal="100" workbookViewId="0">
      <selection activeCell="U40" sqref="U40"/>
    </sheetView>
  </sheetViews>
  <sheetFormatPr defaultRowHeight="12.75" x14ac:dyDescent="0.2"/>
  <cols>
    <col min="1" max="1" width="9" customWidth="1"/>
    <col min="2" max="2" width="11.28515625" customWidth="1"/>
    <col min="3" max="3" width="11.85546875" customWidth="1"/>
    <col min="4" max="4" width="11.5703125" bestFit="1" customWidth="1"/>
    <col min="7" max="7" width="8.85546875" bestFit="1" customWidth="1"/>
    <col min="8" max="8" width="3" bestFit="1" customWidth="1"/>
    <col min="9" max="11" width="10" bestFit="1" customWidth="1"/>
    <col min="15" max="15" width="3.140625" customWidth="1"/>
    <col min="22" max="22" width="2.5703125" customWidth="1"/>
    <col min="25" max="25" width="10" bestFit="1" customWidth="1"/>
  </cols>
  <sheetData>
    <row r="1" spans="1:28" ht="15.75" thickBot="1" x14ac:dyDescent="0.3">
      <c r="A1" s="70" t="s">
        <v>46</v>
      </c>
      <c r="D1" s="226" t="s">
        <v>203</v>
      </c>
      <c r="E1" s="242"/>
      <c r="F1" s="243"/>
      <c r="I1" s="239" t="s">
        <v>199</v>
      </c>
      <c r="J1" s="240"/>
      <c r="K1" s="241"/>
      <c r="W1" s="285" t="s">
        <v>186</v>
      </c>
      <c r="X1" s="286"/>
      <c r="Y1" s="287"/>
      <c r="Z1" s="211">
        <v>22.89</v>
      </c>
    </row>
    <row r="2" spans="1:28" ht="13.5" thickBot="1" x14ac:dyDescent="0.25">
      <c r="A2" s="70"/>
    </row>
    <row r="3" spans="1:28" ht="15.75" thickBot="1" x14ac:dyDescent="0.3">
      <c r="P3" s="226" t="s">
        <v>18</v>
      </c>
      <c r="Q3" s="227"/>
      <c r="R3" s="228"/>
      <c r="T3" s="5">
        <v>0</v>
      </c>
      <c r="U3" s="4" t="s">
        <v>49</v>
      </c>
      <c r="W3" s="283" t="s">
        <v>187</v>
      </c>
      <c r="X3" s="242"/>
      <c r="Y3" s="243"/>
      <c r="AA3" s="5">
        <v>0</v>
      </c>
      <c r="AB3" s="4" t="s">
        <v>49</v>
      </c>
    </row>
    <row r="4" spans="1:28" ht="13.5" thickBot="1" x14ac:dyDescent="0.25">
      <c r="B4" s="226" t="s">
        <v>66</v>
      </c>
      <c r="C4" s="227"/>
      <c r="D4" s="228"/>
      <c r="I4" s="139" t="s">
        <v>29</v>
      </c>
      <c r="J4" s="138"/>
      <c r="K4" s="137"/>
      <c r="P4" s="119" t="s">
        <v>19</v>
      </c>
      <c r="Q4" s="23"/>
      <c r="R4" s="6">
        <v>-1</v>
      </c>
      <c r="W4" s="124" t="s">
        <v>0</v>
      </c>
      <c r="X4" s="23"/>
      <c r="Y4" s="6">
        <v>0</v>
      </c>
      <c r="Z4" s="211">
        <v>0.89</v>
      </c>
    </row>
    <row r="5" spans="1:28" ht="13.5" thickBot="1" x14ac:dyDescent="0.25">
      <c r="B5" s="124" t="s">
        <v>67</v>
      </c>
      <c r="C5" s="131" t="s">
        <v>68</v>
      </c>
      <c r="D5" s="136" t="s">
        <v>69</v>
      </c>
      <c r="I5" s="124" t="s">
        <v>181</v>
      </c>
      <c r="J5" s="23"/>
      <c r="K5" s="6">
        <v>0</v>
      </c>
      <c r="P5" s="118" t="s">
        <v>20</v>
      </c>
      <c r="Q5" s="1"/>
      <c r="R5" s="7">
        <v>0</v>
      </c>
      <c r="W5" s="121" t="s">
        <v>1</v>
      </c>
      <c r="X5" s="21"/>
      <c r="Y5" s="90" t="s">
        <v>5</v>
      </c>
    </row>
    <row r="6" spans="1:28" ht="15.75" thickBot="1" x14ac:dyDescent="0.3">
      <c r="A6" s="4" t="s">
        <v>44</v>
      </c>
      <c r="B6" s="30">
        <v>400000</v>
      </c>
      <c r="C6" s="31">
        <v>352312</v>
      </c>
      <c r="D6" s="32">
        <v>369000</v>
      </c>
      <c r="E6" s="4" t="s">
        <v>45</v>
      </c>
      <c r="I6" s="133" t="s">
        <v>180</v>
      </c>
      <c r="J6" s="1"/>
      <c r="K6" s="7">
        <v>1</v>
      </c>
      <c r="M6" s="5">
        <v>1</v>
      </c>
      <c r="N6" s="4" t="s">
        <v>49</v>
      </c>
      <c r="P6" s="117" t="s">
        <v>73</v>
      </c>
      <c r="Q6" s="21"/>
      <c r="R6" s="3">
        <v>2</v>
      </c>
    </row>
    <row r="7" spans="1:28" ht="15.75" thickBot="1" x14ac:dyDescent="0.3">
      <c r="B7" s="183" t="s">
        <v>32</v>
      </c>
      <c r="C7" s="184" t="s">
        <v>33</v>
      </c>
      <c r="D7" s="185" t="s">
        <v>14</v>
      </c>
      <c r="I7" s="133" t="s">
        <v>179</v>
      </c>
      <c r="J7" s="1"/>
      <c r="K7" s="7">
        <v>2</v>
      </c>
      <c r="W7" s="283" t="s">
        <v>189</v>
      </c>
      <c r="X7" s="284"/>
      <c r="Y7" s="203">
        <v>0</v>
      </c>
    </row>
    <row r="8" spans="1:28" ht="16.5" thickTop="1" thickBot="1" x14ac:dyDescent="0.3">
      <c r="A8" s="4" t="s">
        <v>50</v>
      </c>
      <c r="B8" s="34">
        <v>375000</v>
      </c>
      <c r="C8" s="35">
        <f>(B8/D8)-100%</f>
        <v>3.2890043092377308E-3</v>
      </c>
      <c r="D8" s="33">
        <f>(B6+C6+D6)/3</f>
        <v>373770.66666666669</v>
      </c>
      <c r="F8" s="28">
        <f>IF(B8&gt;=U38,3,0)</f>
        <v>0</v>
      </c>
      <c r="I8" s="121" t="s">
        <v>178</v>
      </c>
      <c r="J8" s="21"/>
      <c r="K8" s="90" t="s">
        <v>5</v>
      </c>
      <c r="P8" s="226" t="s">
        <v>21</v>
      </c>
      <c r="Q8" s="227"/>
      <c r="R8" s="228"/>
      <c r="W8" s="207">
        <v>0.02</v>
      </c>
      <c r="X8" s="210" t="e">
        <f>ABS(B8/Y7)-1</f>
        <v>#DIV/0!</v>
      </c>
      <c r="Y8" s="36">
        <v>-1</v>
      </c>
      <c r="AA8" s="5">
        <v>0</v>
      </c>
      <c r="AB8" s="4" t="s">
        <v>49</v>
      </c>
    </row>
    <row r="9" spans="1:28" ht="13.5" thickBot="1" x14ac:dyDescent="0.25">
      <c r="B9" s="124" t="s">
        <v>70</v>
      </c>
      <c r="C9" s="23"/>
      <c r="D9" s="36">
        <v>0</v>
      </c>
      <c r="I9" s="60" t="s">
        <v>106</v>
      </c>
      <c r="J9" s="61" t="s">
        <v>105</v>
      </c>
      <c r="K9" s="62" t="s">
        <v>107</v>
      </c>
      <c r="P9" s="119" t="s">
        <v>22</v>
      </c>
      <c r="Q9" s="23"/>
      <c r="R9" s="6">
        <v>-1</v>
      </c>
      <c r="W9" s="208">
        <v>0.03</v>
      </c>
      <c r="X9" s="204"/>
      <c r="Y9" s="37">
        <v>0</v>
      </c>
      <c r="Z9" s="211">
        <v>22</v>
      </c>
    </row>
    <row r="10" spans="1:28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79" t="s">
        <v>104</v>
      </c>
      <c r="J10" s="80">
        <v>2347</v>
      </c>
      <c r="K10" s="185" t="s">
        <v>108</v>
      </c>
      <c r="P10" s="118" t="s">
        <v>20</v>
      </c>
      <c r="Q10" s="1"/>
      <c r="R10" s="7">
        <v>0</v>
      </c>
      <c r="T10" s="5">
        <v>0</v>
      </c>
      <c r="U10" s="4" t="s">
        <v>49</v>
      </c>
      <c r="W10" s="209">
        <v>3.5000000000000003E-2</v>
      </c>
      <c r="X10" s="204"/>
      <c r="Y10" s="37">
        <v>1</v>
      </c>
    </row>
    <row r="11" spans="1:28" ht="15.75" thickBot="1" x14ac:dyDescent="0.3">
      <c r="B11" s="121" t="s">
        <v>72</v>
      </c>
      <c r="C11" s="21"/>
      <c r="D11" s="90" t="s">
        <v>5</v>
      </c>
      <c r="I11" s="57" t="s">
        <v>101</v>
      </c>
      <c r="J11" s="63">
        <v>2847</v>
      </c>
      <c r="K11" s="76">
        <f>ABS((J11/$J$10)-100%)</f>
        <v>0.21303792074989358</v>
      </c>
      <c r="P11" s="117" t="s">
        <v>23</v>
      </c>
      <c r="Q11" s="21"/>
      <c r="R11" s="3">
        <v>2</v>
      </c>
      <c r="W11" s="206" t="s">
        <v>193</v>
      </c>
      <c r="X11" s="205"/>
      <c r="Y11" s="90" t="s">
        <v>5</v>
      </c>
    </row>
    <row r="12" spans="1:28" ht="16.5" thickTop="1" thickBot="1" x14ac:dyDescent="0.3">
      <c r="I12" s="58" t="s">
        <v>102</v>
      </c>
      <c r="J12" s="64">
        <v>2214</v>
      </c>
      <c r="K12" s="77">
        <f>ABS((J12/$J$10)-100%)</f>
        <v>5.6668086919471672E-2</v>
      </c>
    </row>
    <row r="13" spans="1:28" ht="16.5" thickTop="1" thickBot="1" x14ac:dyDescent="0.3">
      <c r="B13" s="226" t="s">
        <v>3</v>
      </c>
      <c r="C13" s="227"/>
      <c r="D13" s="228"/>
      <c r="I13" s="59" t="s">
        <v>103</v>
      </c>
      <c r="J13" s="65">
        <v>2225</v>
      </c>
      <c r="K13" s="78">
        <f>ABS((J13/$J$10)-100%)</f>
        <v>5.1981252662974042E-2</v>
      </c>
      <c r="P13" s="226" t="s">
        <v>24</v>
      </c>
      <c r="Q13" s="227"/>
      <c r="R13" s="228"/>
      <c r="W13" s="283" t="s">
        <v>188</v>
      </c>
      <c r="X13" s="242"/>
      <c r="Y13" s="243"/>
    </row>
    <row r="14" spans="1:28" ht="15.75" thickBot="1" x14ac:dyDescent="0.3">
      <c r="B14" s="192" t="s">
        <v>177</v>
      </c>
      <c r="C14" s="88"/>
      <c r="D14" s="191">
        <v>-1</v>
      </c>
      <c r="J14" s="74" t="s">
        <v>116</v>
      </c>
      <c r="P14" s="119" t="s">
        <v>25</v>
      </c>
      <c r="Q14" s="23"/>
      <c r="R14" s="6">
        <v>-1</v>
      </c>
      <c r="W14" s="57" t="s">
        <v>190</v>
      </c>
      <c r="X14" s="23"/>
      <c r="Y14" s="6">
        <v>-1</v>
      </c>
      <c r="AA14" s="5">
        <v>0</v>
      </c>
      <c r="AB14" s="4" t="s">
        <v>49</v>
      </c>
    </row>
    <row r="15" spans="1:28" ht="15.75" thickBot="1" x14ac:dyDescent="0.3">
      <c r="B15" s="133" t="s">
        <v>53</v>
      </c>
      <c r="C15" s="1"/>
      <c r="D15" s="7">
        <v>0</v>
      </c>
      <c r="F15" s="5">
        <v>3</v>
      </c>
      <c r="G15" s="4" t="s">
        <v>49</v>
      </c>
      <c r="I15" s="229" t="s">
        <v>31</v>
      </c>
      <c r="J15" s="230"/>
      <c r="K15" s="231"/>
      <c r="P15" s="118" t="s">
        <v>26</v>
      </c>
      <c r="Q15" s="1"/>
      <c r="R15" s="7">
        <v>0</v>
      </c>
      <c r="T15" s="5">
        <v>0</v>
      </c>
      <c r="U15" s="4" t="s">
        <v>49</v>
      </c>
      <c r="W15" s="58" t="s">
        <v>191</v>
      </c>
      <c r="X15" s="1"/>
      <c r="Y15" s="7">
        <v>0</v>
      </c>
      <c r="Z15" t="s">
        <v>200</v>
      </c>
    </row>
    <row r="16" spans="1:28" ht="13.5" thickBot="1" x14ac:dyDescent="0.25">
      <c r="B16" s="133" t="s">
        <v>54</v>
      </c>
      <c r="C16" s="134"/>
      <c r="D16" s="7">
        <v>1</v>
      </c>
      <c r="I16" s="193" t="s">
        <v>176</v>
      </c>
      <c r="J16" s="190"/>
      <c r="K16" s="91">
        <v>-1</v>
      </c>
      <c r="P16" s="117" t="s">
        <v>27</v>
      </c>
      <c r="Q16" s="21"/>
      <c r="R16" s="3">
        <v>2</v>
      </c>
      <c r="W16" s="58" t="s">
        <v>192</v>
      </c>
      <c r="X16" s="1"/>
      <c r="Y16" s="7">
        <v>1</v>
      </c>
    </row>
    <row r="17" spans="2:28" ht="13.5" thickBot="1" x14ac:dyDescent="0.25">
      <c r="B17" s="133" t="s">
        <v>55</v>
      </c>
      <c r="C17" s="134"/>
      <c r="D17" s="7">
        <v>2</v>
      </c>
      <c r="I17" s="133" t="s">
        <v>63</v>
      </c>
      <c r="J17" s="1"/>
      <c r="K17" s="7">
        <v>0</v>
      </c>
      <c r="W17" s="59" t="s">
        <v>194</v>
      </c>
      <c r="X17" s="21"/>
      <c r="Y17" s="90" t="s">
        <v>5</v>
      </c>
    </row>
    <row r="18" spans="2:28" ht="13.5" customHeight="1" thickTop="1" thickBot="1" x14ac:dyDescent="0.3">
      <c r="B18" s="121" t="s">
        <v>4</v>
      </c>
      <c r="C18" s="132"/>
      <c r="D18" s="90" t="s">
        <v>5</v>
      </c>
      <c r="I18" s="133" t="s">
        <v>64</v>
      </c>
      <c r="J18" s="1"/>
      <c r="K18" s="7">
        <v>1</v>
      </c>
      <c r="M18" s="28">
        <f>I21+J21+K21</f>
        <v>1</v>
      </c>
      <c r="P18" s="226" t="s">
        <v>28</v>
      </c>
      <c r="Q18" s="227"/>
      <c r="R18" s="228"/>
    </row>
    <row r="19" spans="2:28" ht="15.75" customHeight="1" thickBot="1" x14ac:dyDescent="0.3">
      <c r="I19" s="117" t="s">
        <v>65</v>
      </c>
      <c r="J19" s="21"/>
      <c r="K19" s="3">
        <v>2</v>
      </c>
      <c r="P19" s="124" t="s">
        <v>74</v>
      </c>
      <c r="Q19" s="23"/>
      <c r="R19" s="6">
        <v>-1</v>
      </c>
      <c r="W19" s="283" t="s">
        <v>195</v>
      </c>
      <c r="X19" s="242"/>
      <c r="Y19" s="243"/>
      <c r="AA19" s="5">
        <v>0</v>
      </c>
      <c r="AB19" s="4" t="s">
        <v>49</v>
      </c>
    </row>
    <row r="20" spans="2:28" ht="13.5" customHeight="1" x14ac:dyDescent="0.25">
      <c r="B20" s="124" t="s">
        <v>6</v>
      </c>
      <c r="C20" s="131"/>
      <c r="D20" s="91" t="s">
        <v>5</v>
      </c>
      <c r="F20" s="5">
        <v>0</v>
      </c>
      <c r="G20" s="4" t="s">
        <v>45</v>
      </c>
      <c r="H20" s="4" t="s">
        <v>198</v>
      </c>
      <c r="I20" s="129" t="s">
        <v>58</v>
      </c>
      <c r="P20" s="122" t="s">
        <v>75</v>
      </c>
      <c r="Q20" s="1"/>
      <c r="R20" s="7">
        <v>0</v>
      </c>
      <c r="T20" s="5">
        <v>0</v>
      </c>
      <c r="U20" s="4" t="s">
        <v>49</v>
      </c>
      <c r="W20" s="57" t="s">
        <v>196</v>
      </c>
      <c r="X20" s="23"/>
      <c r="Y20" s="6">
        <v>0</v>
      </c>
      <c r="Z20" t="s">
        <v>200</v>
      </c>
    </row>
    <row r="21" spans="2:28" ht="15.75" thickBot="1" x14ac:dyDescent="0.3">
      <c r="B21" s="117" t="s">
        <v>7</v>
      </c>
      <c r="C21" s="130"/>
      <c r="D21" s="3">
        <v>0</v>
      </c>
      <c r="I21" s="5">
        <v>-1</v>
      </c>
      <c r="J21" s="5">
        <v>0</v>
      </c>
      <c r="K21" s="5">
        <v>2</v>
      </c>
      <c r="P21" s="117" t="s">
        <v>76</v>
      </c>
      <c r="Q21" s="21"/>
      <c r="R21" s="3">
        <v>2</v>
      </c>
      <c r="W21" s="59" t="s">
        <v>197</v>
      </c>
      <c r="X21" s="21"/>
      <c r="Y21" s="90" t="s">
        <v>5</v>
      </c>
    </row>
    <row r="22" spans="2:28" ht="13.5" customHeight="1" thickBot="1" x14ac:dyDescent="0.25"/>
    <row r="23" spans="2:28" ht="16.5" customHeight="1" thickBot="1" x14ac:dyDescent="0.25">
      <c r="B23" s="226" t="s">
        <v>86</v>
      </c>
      <c r="C23" s="227"/>
      <c r="D23" s="228"/>
      <c r="I23" s="229" t="s">
        <v>81</v>
      </c>
      <c r="J23" s="230"/>
      <c r="K23" s="231"/>
      <c r="P23" s="226" t="s">
        <v>34</v>
      </c>
      <c r="Q23" s="227"/>
      <c r="R23" s="228"/>
      <c r="W23" s="265" t="str">
        <f>IF(AND($P$24&gt;=-10,$P$24&lt;=3),"ACCEPT","")</f>
        <v/>
      </c>
      <c r="X23" s="266"/>
      <c r="Y23" s="267"/>
    </row>
    <row r="24" spans="2:28" ht="16.5" customHeight="1" x14ac:dyDescent="0.25">
      <c r="B24" s="118" t="s">
        <v>56</v>
      </c>
      <c r="C24" s="129"/>
      <c r="D24" s="7">
        <v>0</v>
      </c>
      <c r="I24" s="119" t="s">
        <v>82</v>
      </c>
      <c r="J24" s="23"/>
      <c r="K24" s="6">
        <v>0</v>
      </c>
      <c r="M24" s="5">
        <v>0</v>
      </c>
      <c r="N24" s="4" t="s">
        <v>49</v>
      </c>
      <c r="P24" s="232">
        <f>F15+F20+F25+F30+M18+F10+M33+T3+T10+T15+T20+M24+M28+M6+F8+AA3+AA8+AA14+AA19</f>
        <v>5</v>
      </c>
      <c r="Q24" s="233"/>
      <c r="R24" s="234"/>
      <c r="W24" s="268"/>
      <c r="X24" s="269"/>
      <c r="Y24" s="270"/>
    </row>
    <row r="25" spans="2:28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33" t="s">
        <v>83</v>
      </c>
      <c r="J25" s="1"/>
      <c r="K25" s="7">
        <v>1</v>
      </c>
      <c r="P25" s="235"/>
      <c r="Q25" s="236"/>
      <c r="R25" s="237"/>
      <c r="W25" s="271"/>
      <c r="X25" s="272"/>
      <c r="Y25" s="273"/>
    </row>
    <row r="26" spans="2:28" ht="13.5" customHeight="1" thickBot="1" x14ac:dyDescent="0.25">
      <c r="B26" s="118" t="s">
        <v>9</v>
      </c>
      <c r="C26" s="129"/>
      <c r="D26" s="7">
        <v>2</v>
      </c>
      <c r="I26" s="121" t="s">
        <v>175</v>
      </c>
      <c r="J26" s="21"/>
      <c r="K26" s="189" t="s">
        <v>5</v>
      </c>
    </row>
    <row r="27" spans="2:28" ht="15.75" customHeight="1" thickBot="1" x14ac:dyDescent="0.25">
      <c r="B27" s="117" t="s">
        <v>57</v>
      </c>
      <c r="C27" s="130"/>
      <c r="D27" s="3">
        <v>3</v>
      </c>
      <c r="I27" s="70" t="s">
        <v>129</v>
      </c>
      <c r="P27" s="253" t="s">
        <v>35</v>
      </c>
      <c r="Q27" s="254"/>
      <c r="R27" s="255"/>
      <c r="W27" s="274" t="str">
        <f>IF(AND($P$24&gt;=4,$P$24&lt;=9),"REVIEW","")</f>
        <v>REVIEW</v>
      </c>
      <c r="X27" s="275"/>
      <c r="Y27" s="276"/>
    </row>
    <row r="28" spans="2:28" ht="15.75" customHeight="1" thickBot="1" x14ac:dyDescent="0.3">
      <c r="B28" s="129"/>
      <c r="I28" s="229" t="s">
        <v>30</v>
      </c>
      <c r="J28" s="230"/>
      <c r="K28" s="231"/>
      <c r="M28" s="5">
        <v>0</v>
      </c>
      <c r="N28" s="4" t="s">
        <v>49</v>
      </c>
      <c r="P28" s="256"/>
      <c r="Q28" s="257"/>
      <c r="R28" s="258"/>
      <c r="W28" s="277"/>
      <c r="X28" s="278"/>
      <c r="Y28" s="279"/>
    </row>
    <row r="29" spans="2:28" ht="13.5" thickBot="1" x14ac:dyDescent="0.25">
      <c r="B29" s="128" t="s">
        <v>11</v>
      </c>
      <c r="C29" s="45" t="s">
        <v>10</v>
      </c>
      <c r="D29" s="127" t="s">
        <v>12</v>
      </c>
      <c r="I29" s="124" t="s">
        <v>0</v>
      </c>
      <c r="J29" s="23"/>
      <c r="K29" s="6">
        <v>0</v>
      </c>
      <c r="P29" s="253" t="s">
        <v>47</v>
      </c>
      <c r="Q29" s="254"/>
      <c r="R29" s="255"/>
      <c r="W29" s="280"/>
      <c r="X29" s="281"/>
      <c r="Y29" s="282"/>
    </row>
    <row r="30" spans="2:28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0</v>
      </c>
      <c r="I30" s="121" t="s">
        <v>1</v>
      </c>
      <c r="J30" s="21"/>
      <c r="K30" s="90" t="s">
        <v>5</v>
      </c>
      <c r="P30" s="256"/>
      <c r="Q30" s="257"/>
      <c r="R30" s="258"/>
    </row>
    <row r="31" spans="2:28" ht="14.25" thickTop="1" thickBot="1" x14ac:dyDescent="0.25">
      <c r="B31" s="118" t="s">
        <v>59</v>
      </c>
      <c r="C31" s="2">
        <v>1</v>
      </c>
      <c r="D31" s="125" t="s">
        <v>59</v>
      </c>
      <c r="P31" s="259" t="s">
        <v>141</v>
      </c>
      <c r="Q31" s="260"/>
      <c r="R31" s="261"/>
      <c r="W31" s="244" t="str">
        <f>IF(AND($P$24&gt;=10,$P$24&lt;=100),"REFER","")</f>
        <v/>
      </c>
      <c r="X31" s="245"/>
      <c r="Y31" s="246"/>
    </row>
    <row r="32" spans="2:28" ht="13.5" thickBot="1" x14ac:dyDescent="0.25">
      <c r="B32" s="118" t="s">
        <v>60</v>
      </c>
      <c r="C32" s="2">
        <v>2</v>
      </c>
      <c r="D32" s="125" t="s">
        <v>60</v>
      </c>
      <c r="I32" s="226" t="s">
        <v>15</v>
      </c>
      <c r="J32" s="227"/>
      <c r="K32" s="228"/>
      <c r="P32" s="262"/>
      <c r="Q32" s="263"/>
      <c r="R32" s="264"/>
      <c r="W32" s="247"/>
      <c r="X32" s="248"/>
      <c r="Y32" s="249"/>
    </row>
    <row r="33" spans="1:25" ht="15.75" thickBot="1" x14ac:dyDescent="0.3">
      <c r="B33" s="117" t="s">
        <v>61</v>
      </c>
      <c r="C33" s="83" t="s">
        <v>120</v>
      </c>
      <c r="D33" s="123" t="s">
        <v>61</v>
      </c>
      <c r="I33" s="119" t="s">
        <v>16</v>
      </c>
      <c r="J33" s="23"/>
      <c r="K33" s="91">
        <v>0</v>
      </c>
      <c r="M33" s="5">
        <v>0</v>
      </c>
      <c r="N33" s="4" t="s">
        <v>49</v>
      </c>
      <c r="P33" s="220" t="s">
        <v>153</v>
      </c>
      <c r="Q33" s="221"/>
      <c r="R33" s="222"/>
      <c r="W33" s="250"/>
      <c r="X33" s="251"/>
      <c r="Y33" s="252"/>
    </row>
    <row r="34" spans="1:25" ht="13.5" thickBot="1" x14ac:dyDescent="0.25">
      <c r="B34" s="70" t="s">
        <v>62</v>
      </c>
      <c r="C34" s="70" t="s">
        <v>121</v>
      </c>
      <c r="D34" t="s">
        <v>52</v>
      </c>
      <c r="I34" s="118" t="s">
        <v>17</v>
      </c>
      <c r="J34" s="1"/>
      <c r="K34" s="37">
        <v>0</v>
      </c>
      <c r="P34" s="220"/>
      <c r="Q34" s="221"/>
      <c r="R34" s="222"/>
    </row>
    <row r="35" spans="1:25" ht="15.75" thickBot="1" x14ac:dyDescent="0.3">
      <c r="A35" s="4" t="s">
        <v>44</v>
      </c>
      <c r="B35" s="5">
        <v>0</v>
      </c>
      <c r="D35" s="5">
        <v>0</v>
      </c>
      <c r="I35" s="117" t="s">
        <v>2</v>
      </c>
      <c r="J35" s="21"/>
      <c r="K35" s="90" t="s">
        <v>5</v>
      </c>
      <c r="P35" s="220" t="s">
        <v>152</v>
      </c>
      <c r="Q35" s="221"/>
      <c r="R35" s="222"/>
      <c r="W35" s="226" t="s">
        <v>40</v>
      </c>
      <c r="X35" s="227"/>
      <c r="Y35" s="228"/>
    </row>
    <row r="36" spans="1:25" ht="15" x14ac:dyDescent="0.25">
      <c r="B36" s="238" t="s">
        <v>128</v>
      </c>
      <c r="C36" s="238"/>
      <c r="D36" s="238"/>
      <c r="P36" s="220"/>
      <c r="Q36" s="221"/>
      <c r="R36" s="222"/>
      <c r="W36" s="124" t="s">
        <v>84</v>
      </c>
      <c r="X36" s="23"/>
      <c r="Y36" s="40" t="s">
        <v>41</v>
      </c>
    </row>
    <row r="37" spans="1:25" ht="15" x14ac:dyDescent="0.25">
      <c r="P37" s="220" t="s">
        <v>39</v>
      </c>
      <c r="Q37" s="221"/>
      <c r="R37" s="222"/>
      <c r="W37" s="122" t="s">
        <v>85</v>
      </c>
      <c r="X37" s="1"/>
      <c r="Y37" s="41" t="s">
        <v>42</v>
      </c>
    </row>
    <row r="38" spans="1:25" ht="15.75" thickBot="1" x14ac:dyDescent="0.3">
      <c r="P38" s="223"/>
      <c r="Q38" s="224"/>
      <c r="R38" s="225"/>
      <c r="U38" s="202">
        <v>1000000</v>
      </c>
      <c r="W38" s="121" t="s">
        <v>43</v>
      </c>
      <c r="X38" s="21"/>
      <c r="Y38" s="42" t="s">
        <v>5</v>
      </c>
    </row>
    <row r="39" spans="1:25" ht="13.5" thickBot="1" x14ac:dyDescent="0.25">
      <c r="W39" s="79" t="s">
        <v>48</v>
      </c>
      <c r="X39" s="29"/>
      <c r="Y39" s="120"/>
    </row>
  </sheetData>
  <mergeCells count="31">
    <mergeCell ref="D1:F1"/>
    <mergeCell ref="W31:Y33"/>
    <mergeCell ref="W35:Y35"/>
    <mergeCell ref="P18:R18"/>
    <mergeCell ref="P29:R30"/>
    <mergeCell ref="P31:R32"/>
    <mergeCell ref="W23:Y25"/>
    <mergeCell ref="W27:Y29"/>
    <mergeCell ref="P27:R28"/>
    <mergeCell ref="P33:R34"/>
    <mergeCell ref="P23:R23"/>
    <mergeCell ref="W3:Y3"/>
    <mergeCell ref="W7:X7"/>
    <mergeCell ref="W13:Y13"/>
    <mergeCell ref="W19:Y19"/>
    <mergeCell ref="W1:Y1"/>
    <mergeCell ref="I1:K1"/>
    <mergeCell ref="I23:K23"/>
    <mergeCell ref="I15:K15"/>
    <mergeCell ref="P8:R8"/>
    <mergeCell ref="P35:R36"/>
    <mergeCell ref="P37:R38"/>
    <mergeCell ref="P3:R3"/>
    <mergeCell ref="I32:K32"/>
    <mergeCell ref="I28:K28"/>
    <mergeCell ref="B4:D4"/>
    <mergeCell ref="B13:D13"/>
    <mergeCell ref="B23:D23"/>
    <mergeCell ref="P13:R13"/>
    <mergeCell ref="P24:R25"/>
    <mergeCell ref="B36:D36"/>
  </mergeCells>
  <pageMargins left="0.7" right="0.7" top="0.75" bottom="0.75" header="0.3" footer="0.3"/>
  <pageSetup paperSize="5" scale="6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O54" sqref="O54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83" t="s">
        <v>138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2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114000</v>
      </c>
      <c r="C6" s="31">
        <v>74900</v>
      </c>
      <c r="D6" s="32">
        <v>90000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90000</v>
      </c>
      <c r="C8" s="35">
        <f>(B8/D8)-100%</f>
        <v>-3.1911079239871021E-2</v>
      </c>
      <c r="D8" s="33">
        <f>(B6+C6+D6)/3</f>
        <v>92966.666666666672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3342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2603</v>
      </c>
      <c r="K10" s="76">
        <f>ABS((J10/$J$9)-100%)</f>
        <v>0.22112507480550569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2809</v>
      </c>
      <c r="K11" s="77">
        <f>ABS((J11/$J$9)-100%)</f>
        <v>0.15948533812088572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3139</v>
      </c>
      <c r="K12" s="78">
        <f>ABS((J12/$J$9)-100%)</f>
        <v>6.0742070616397359E-2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0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2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3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1</v>
      </c>
      <c r="J19" s="5">
        <v>1</v>
      </c>
      <c r="K19" s="5">
        <v>1</v>
      </c>
      <c r="P19" s="232">
        <f>F15+F20+F24+F29+M16+F10+M31+M35+T5+T10+T15+M22+M26+M5+F8</f>
        <v>12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>REFER</v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137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2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3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2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H13" sqref="H13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140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1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183492</v>
      </c>
      <c r="C6" s="31">
        <v>178000</v>
      </c>
      <c r="D6" s="32">
        <v>179000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185000</v>
      </c>
      <c r="C8" s="35">
        <f>(B8/D8)-100%</f>
        <v>2.6842210430496616E-2</v>
      </c>
      <c r="D8" s="33">
        <f>(B6+C6+D6)/3</f>
        <v>180164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1516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1699</v>
      </c>
      <c r="K10" s="76">
        <f>ABS((J10/$J$9)-100%)</f>
        <v>0.12071240105540904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1629</v>
      </c>
      <c r="K11" s="77">
        <f>ABS((J11/$J$9)-100%)</f>
        <v>7.4538258575197913E-2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1652</v>
      </c>
      <c r="K12" s="78">
        <f>ABS((J12/$J$9)-100%)</f>
        <v>8.9709762532981463E-2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3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-3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-1</v>
      </c>
      <c r="J19" s="5">
        <v>-1</v>
      </c>
      <c r="K19" s="5">
        <v>-1</v>
      </c>
      <c r="P19" s="232">
        <f>F15+F20+F24+F29+M16+F10+M31+M35+T5+T10+T15+M22+M26+M5+F8</f>
        <v>6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327" t="s">
        <v>139</v>
      </c>
      <c r="Q27" s="328"/>
      <c r="R27" s="329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330"/>
      <c r="Q28" s="331"/>
      <c r="R28" s="332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0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3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0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2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N10" sqref="N10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142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0</v>
      </c>
      <c r="N5" s="4" t="s">
        <v>49</v>
      </c>
      <c r="P5" s="118" t="s">
        <v>20</v>
      </c>
      <c r="Q5" s="1"/>
      <c r="R5" s="7">
        <v>0</v>
      </c>
      <c r="T5" s="5">
        <v>-1</v>
      </c>
      <c r="U5" s="4" t="s">
        <v>49</v>
      </c>
    </row>
    <row r="6" spans="1:21" ht="15.75" thickBot="1" x14ac:dyDescent="0.3">
      <c r="A6" s="4" t="s">
        <v>44</v>
      </c>
      <c r="B6" s="30">
        <v>161900</v>
      </c>
      <c r="C6" s="31">
        <v>169900</v>
      </c>
      <c r="D6" s="32">
        <v>175000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180000</v>
      </c>
      <c r="C8" s="35">
        <f>(B8/D8)-100%</f>
        <v>6.5509076558800228E-2</v>
      </c>
      <c r="D8" s="33">
        <f>(B6+C6+D6)/3</f>
        <v>168933.33333333334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1757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1835</v>
      </c>
      <c r="K10" s="76">
        <f>ABS((J10/$J$9)-100%)</f>
        <v>4.4393853158793295E-2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1824</v>
      </c>
      <c r="K11" s="77">
        <f>ABS((J11/$J$9)-100%)</f>
        <v>3.8133181559476315E-2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1824</v>
      </c>
      <c r="K12" s="78">
        <f>ABS((J12/$J$9)-100%)</f>
        <v>3.8133181559476315E-2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0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-1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0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0</v>
      </c>
      <c r="J19" s="5">
        <v>-1</v>
      </c>
      <c r="K19" s="5">
        <v>1</v>
      </c>
      <c r="P19" s="232">
        <f>F15+F20+F24+F29+M16+F10+M31+M35+T5+T10+T15+M22+M26+M5+F8</f>
        <v>1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1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1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O38" sqref="O38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143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1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225000</v>
      </c>
      <c r="C6" s="31">
        <v>250000</v>
      </c>
      <c r="D6" s="32">
        <v>223000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231667</v>
      </c>
      <c r="C8" s="35">
        <f>(B8/D8)-100%</f>
        <v>-4.2965616045844701E-3</v>
      </c>
      <c r="D8" s="33">
        <f>(B6+C6+D6)/3</f>
        <v>232666.66666666666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1890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1811</v>
      </c>
      <c r="K10" s="76">
        <f>ABS((J10/$J$9)-100%)</f>
        <v>4.1798941798941835E-2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2038</v>
      </c>
      <c r="K11" s="77">
        <f>ABS((J11/$J$9)-100%)</f>
        <v>7.8306878306878325E-2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2220</v>
      </c>
      <c r="K12" s="78">
        <f>ABS((J12/$J$9)-100%)</f>
        <v>0.17460317460317465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-1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0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0</v>
      </c>
      <c r="J19" s="5">
        <v>0</v>
      </c>
      <c r="K19" s="5">
        <v>0</v>
      </c>
      <c r="P19" s="232">
        <f>F15+F20+F24+F29+M16+F10+M31+M35+T5+T10+T15+M22+M26+M5+F8</f>
        <v>2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2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1</v>
      </c>
      <c r="D34" s="5">
        <v>1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H32" sqref="H32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146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1</v>
      </c>
      <c r="N5" s="4" t="s">
        <v>49</v>
      </c>
      <c r="P5" s="118" t="s">
        <v>20</v>
      </c>
      <c r="Q5" s="1"/>
      <c r="R5" s="7">
        <v>0</v>
      </c>
      <c r="T5" s="5">
        <v>-1</v>
      </c>
      <c r="U5" s="4" t="s">
        <v>49</v>
      </c>
    </row>
    <row r="6" spans="1:21" ht="15.75" thickBot="1" x14ac:dyDescent="0.3">
      <c r="A6" s="4" t="s">
        <v>44</v>
      </c>
      <c r="B6" s="30">
        <v>949000</v>
      </c>
      <c r="C6" s="31">
        <v>1089000</v>
      </c>
      <c r="D6" s="32">
        <v>1149000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1100000</v>
      </c>
      <c r="C8" s="35">
        <f>(B8/D8)-100%</f>
        <v>3.5456542202698449E-2</v>
      </c>
      <c r="D8" s="33">
        <f>(B6+C6+D6)/3</f>
        <v>1062333.3333333333</v>
      </c>
      <c r="F8" s="28">
        <f>IF(B8&gt;=X33,3,0)</f>
        <v>3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3014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2455</v>
      </c>
      <c r="K10" s="76">
        <f>ABS((J10/$J$9)-100%)</f>
        <v>0.18546781685467817</v>
      </c>
      <c r="P10" s="118" t="s">
        <v>26</v>
      </c>
      <c r="Q10" s="1"/>
      <c r="R10" s="7">
        <v>0</v>
      </c>
      <c r="T10" s="5">
        <v>-1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3061</v>
      </c>
      <c r="K11" s="77">
        <f>ABS((J11/$J$9)-100%)</f>
        <v>1.5593895155938897E-2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3059</v>
      </c>
      <c r="K12" s="78">
        <f>ABS((J12/$J$9)-100%)</f>
        <v>1.4930325149303147E-2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3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-1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-2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0</v>
      </c>
      <c r="J19" s="5">
        <v>-1</v>
      </c>
      <c r="K19" s="5">
        <v>-1</v>
      </c>
      <c r="P19" s="232">
        <f>F15+F20+F24+F29+M16+F10+M31+M35+T5+T10+T15+M22+M26+M5+F8</f>
        <v>4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145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3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4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  <c r="X33" s="140">
        <v>500000</v>
      </c>
    </row>
    <row r="34" spans="1:24" ht="15.75" thickBot="1" x14ac:dyDescent="0.3">
      <c r="A34" s="4" t="s">
        <v>44</v>
      </c>
      <c r="B34" s="5">
        <v>0</v>
      </c>
      <c r="D34" s="5">
        <v>3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4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-1</v>
      </c>
      <c r="N35" s="4" t="s">
        <v>49</v>
      </c>
    </row>
    <row r="36" spans="1:24" x14ac:dyDescent="0.2">
      <c r="I36" s="118" t="s">
        <v>20</v>
      </c>
      <c r="J36" s="1"/>
      <c r="K36" s="7">
        <v>0</v>
      </c>
    </row>
    <row r="37" spans="1:24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P36" sqref="P36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147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2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239000</v>
      </c>
      <c r="C6" s="31">
        <v>199000</v>
      </c>
      <c r="D6" s="32">
        <v>229990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225663</v>
      </c>
      <c r="C8" s="35">
        <f>(B8/D8)-100%</f>
        <v>1.3471758559259861E-2</v>
      </c>
      <c r="D8" s="33">
        <f>(B6+C6+D6)/3</f>
        <v>222663.33333333334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1842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2071</v>
      </c>
      <c r="K10" s="76">
        <f>ABS((J10/$J$9)-100%)</f>
        <v>0.12432138979370255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1820</v>
      </c>
      <c r="K11" s="77">
        <f>ABS((J11/$J$9)-100%)</f>
        <v>1.1943539630836053E-2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2247</v>
      </c>
      <c r="K12" s="78">
        <f>ABS((J12/$J$9)-100%)</f>
        <v>0.21986970684039098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0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0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0</v>
      </c>
      <c r="J19" s="5">
        <v>0</v>
      </c>
      <c r="K19" s="5">
        <v>0</v>
      </c>
      <c r="P19" s="232">
        <f>F15+F20+F24+F29+M16+F10+M31+M35+T5+T10+T15+M22+M26+M5+F8</f>
        <v>7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5</v>
      </c>
      <c r="I29" s="226" t="s">
        <v>15</v>
      </c>
      <c r="J29" s="227"/>
      <c r="K29" s="228"/>
      <c r="P29" s="220" t="s">
        <v>37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38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3</v>
      </c>
      <c r="D34" s="5">
        <v>2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D1" sqref="D1:F1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151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0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3100000</v>
      </c>
      <c r="C6" s="31">
        <v>3000000</v>
      </c>
      <c r="D6" s="32">
        <v>1150000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1500000</v>
      </c>
      <c r="C8" s="35">
        <f>(B8/D8)-100%</f>
        <v>-0.37931034482758619</v>
      </c>
      <c r="D8" s="33">
        <f>(B6+C6+D6)/3</f>
        <v>2416666.6666666665</v>
      </c>
      <c r="F8" s="28">
        <f>IF(B8&gt;=X33,3,0)</f>
        <v>3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10213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3</v>
      </c>
      <c r="G10" s="4" t="s">
        <v>49</v>
      </c>
      <c r="I10" s="57" t="s">
        <v>101</v>
      </c>
      <c r="J10" s="63">
        <v>7828</v>
      </c>
      <c r="K10" s="76">
        <f>ABS((J10/$J$9)-100%)</f>
        <v>0.23352589836482918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6784</v>
      </c>
      <c r="K11" s="77">
        <f>ABS((J11/$J$9)-100%)</f>
        <v>0.33574855576226381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6258</v>
      </c>
      <c r="K12" s="78">
        <f>ABS((J12/$J$9)-100%)</f>
        <v>0.38725154215215907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3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3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1</v>
      </c>
      <c r="J19" s="5">
        <v>1</v>
      </c>
      <c r="K19" s="5">
        <v>1</v>
      </c>
      <c r="P19" s="232">
        <f>F15+F20+F24+F29+M16+F10+M31+M35+T5+T10+T15+M22+M26+M5+F8</f>
        <v>13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>REFER</v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150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1</v>
      </c>
      <c r="I29" s="226" t="s">
        <v>15</v>
      </c>
      <c r="J29" s="227"/>
      <c r="K29" s="228"/>
      <c r="P29" s="220" t="s">
        <v>149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148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4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  <c r="X33" s="140">
        <v>500000</v>
      </c>
    </row>
    <row r="34" spans="1:24" ht="15.75" thickBot="1" x14ac:dyDescent="0.3">
      <c r="A34" s="4" t="s">
        <v>44</v>
      </c>
      <c r="B34" s="5">
        <v>0</v>
      </c>
      <c r="D34" s="5">
        <v>1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4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4" x14ac:dyDescent="0.2">
      <c r="I36" s="118" t="s">
        <v>20</v>
      </c>
      <c r="J36" s="1"/>
      <c r="K36" s="7">
        <v>0</v>
      </c>
    </row>
    <row r="37" spans="1:24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G4" sqref="G4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154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0</v>
      </c>
      <c r="N5" s="4" t="s">
        <v>49</v>
      </c>
      <c r="P5" s="118" t="s">
        <v>20</v>
      </c>
      <c r="Q5" s="1"/>
      <c r="R5" s="7">
        <v>0</v>
      </c>
      <c r="T5" s="5">
        <v>-1</v>
      </c>
      <c r="U5" s="4" t="s">
        <v>49</v>
      </c>
    </row>
    <row r="6" spans="1:21" ht="15.75" thickBot="1" x14ac:dyDescent="0.3">
      <c r="A6" s="4" t="s">
        <v>44</v>
      </c>
      <c r="B6" s="30">
        <v>161900</v>
      </c>
      <c r="C6" s="31">
        <v>169900</v>
      </c>
      <c r="D6" s="32">
        <v>175000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180000</v>
      </c>
      <c r="C8" s="35">
        <f>(B8/D8)-100%</f>
        <v>6.5509076558800228E-2</v>
      </c>
      <c r="D8" s="33">
        <f>(B6+C6+D6)/3</f>
        <v>168933.33333333334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1757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1835</v>
      </c>
      <c r="K10" s="76">
        <f>ABS((J10/$J$9)-100%)</f>
        <v>4.4393853158793295E-2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1824</v>
      </c>
      <c r="K11" s="77">
        <f>ABS((J11/$J$9)-100%)</f>
        <v>3.8133181559476315E-2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1824</v>
      </c>
      <c r="K12" s="78">
        <f>ABS((J12/$J$9)-100%)</f>
        <v>3.8133181559476315E-2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0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-1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0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-1</v>
      </c>
      <c r="J19" s="5">
        <v>1</v>
      </c>
      <c r="K19" s="5">
        <v>0</v>
      </c>
      <c r="P19" s="232">
        <f>F15+F20+F24+F29+M16+F10+M31+M35+T5+T10+T15+M22+M26+M5+F8</f>
        <v>1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1</v>
      </c>
      <c r="I29" s="226" t="s">
        <v>15</v>
      </c>
      <c r="J29" s="227"/>
      <c r="K29" s="228"/>
      <c r="P29" s="220" t="s">
        <v>153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1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D1" sqref="D1:F1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155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3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229900</v>
      </c>
      <c r="C6" s="31">
        <v>233490</v>
      </c>
      <c r="D6" s="32">
        <v>239000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225370</v>
      </c>
      <c r="C8" s="35">
        <f>(B8/D8)-100%</f>
        <v>-3.7415111262973588E-2</v>
      </c>
      <c r="D8" s="33">
        <f>(B6+C6+D6)/3</f>
        <v>234130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1842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2247</v>
      </c>
      <c r="K10" s="76">
        <f>ABS((J10/$J$9)-100%)</f>
        <v>0.21986970684039098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2541</v>
      </c>
      <c r="K11" s="77">
        <f>ABS((J11/$J$9)-100%)</f>
        <v>0.37947882736156346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2071</v>
      </c>
      <c r="K12" s="78">
        <f>ABS((J12/$J$9)-100%)</f>
        <v>0.12432138979370255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0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0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0</v>
      </c>
      <c r="J19" s="5">
        <v>0</v>
      </c>
      <c r="K19" s="5">
        <v>0</v>
      </c>
      <c r="P19" s="232">
        <f>F15+F20+F24+F29+M16+F10+M31+M35+T5+T10+T15+M22+M26+M5+F8</f>
        <v>3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0</v>
      </c>
      <c r="I29" s="226" t="s">
        <v>15</v>
      </c>
      <c r="J29" s="227"/>
      <c r="K29" s="228"/>
      <c r="P29" s="220" t="s">
        <v>153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0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F15" sqref="F15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156</v>
      </c>
      <c r="E1" s="242"/>
      <c r="F1" s="243"/>
      <c r="I1" s="324" t="s">
        <v>123</v>
      </c>
      <c r="J1" s="325"/>
      <c r="K1" s="326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77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78</v>
      </c>
      <c r="J5" s="1"/>
      <c r="K5" s="7">
        <v>1</v>
      </c>
      <c r="M5" s="5">
        <v>2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293000</v>
      </c>
      <c r="C6" s="31">
        <v>298300</v>
      </c>
      <c r="D6" s="32">
        <v>301900</v>
      </c>
      <c r="E6" s="4" t="s">
        <v>45</v>
      </c>
      <c r="I6" s="133" t="s">
        <v>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04" t="s">
        <v>32</v>
      </c>
      <c r="C7" s="135" t="s">
        <v>33</v>
      </c>
      <c r="D7" s="81" t="s">
        <v>14</v>
      </c>
      <c r="I7" s="121" t="s">
        <v>80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304000</v>
      </c>
      <c r="C8" s="35">
        <f>(B8/D8)-100%</f>
        <v>2.1047917599641863E-2</v>
      </c>
      <c r="D8" s="33">
        <f>(B6+C6+D6)/3</f>
        <v>297733.33333333331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2190</v>
      </c>
      <c r="K9" s="81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2100</v>
      </c>
      <c r="K10" s="76">
        <f>ABS((J10/$J$9)-100%)</f>
        <v>4.1095890410958957E-2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1877</v>
      </c>
      <c r="K11" s="77">
        <f>ABS((J11/$J$9)-100%)</f>
        <v>0.14292237442922373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1733</v>
      </c>
      <c r="K12" s="78">
        <f>ABS((J12/$J$9)-100%)</f>
        <v>0.20867579908675804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33" t="s">
        <v>53</v>
      </c>
      <c r="C14" s="1"/>
      <c r="D14" s="7">
        <v>-1</v>
      </c>
      <c r="I14" s="226" t="s">
        <v>31</v>
      </c>
      <c r="J14" s="227"/>
      <c r="K14" s="228"/>
      <c r="P14" s="124" t="s">
        <v>74</v>
      </c>
      <c r="Q14" s="23"/>
      <c r="R14" s="6">
        <v>-1</v>
      </c>
    </row>
    <row r="15" spans="1:21" ht="15.75" thickBot="1" x14ac:dyDescent="0.3">
      <c r="B15" s="133" t="s">
        <v>54</v>
      </c>
      <c r="C15" s="134"/>
      <c r="D15" s="7">
        <v>0</v>
      </c>
      <c r="F15" s="5">
        <v>0</v>
      </c>
      <c r="G15" s="4" t="s">
        <v>49</v>
      </c>
      <c r="I15" s="124" t="s">
        <v>63</v>
      </c>
      <c r="J15" s="23"/>
      <c r="K15" s="6">
        <v>-1</v>
      </c>
      <c r="P15" s="122" t="s">
        <v>75</v>
      </c>
      <c r="Q15" s="1"/>
      <c r="R15" s="7">
        <v>0</v>
      </c>
      <c r="T15" s="5">
        <v>-1</v>
      </c>
      <c r="U15" s="4" t="s">
        <v>49</v>
      </c>
    </row>
    <row r="16" spans="1:21" ht="16.5" thickTop="1" thickBot="1" x14ac:dyDescent="0.3">
      <c r="B16" s="133" t="s">
        <v>55</v>
      </c>
      <c r="C16" s="134"/>
      <c r="D16" s="7">
        <v>1</v>
      </c>
      <c r="I16" s="133" t="s">
        <v>64</v>
      </c>
      <c r="J16" s="1"/>
      <c r="K16" s="7">
        <v>0</v>
      </c>
      <c r="M16" s="28">
        <f>I19+J19+K19</f>
        <v>-2</v>
      </c>
      <c r="P16" s="117" t="s">
        <v>76</v>
      </c>
      <c r="Q16" s="21"/>
      <c r="R16" s="3">
        <v>2</v>
      </c>
    </row>
    <row r="17" spans="2:23" ht="14.25" thickTop="1" thickBot="1" x14ac:dyDescent="0.25">
      <c r="B17" s="121" t="s">
        <v>4</v>
      </c>
      <c r="C17" s="132"/>
      <c r="D17" s="90" t="s">
        <v>5</v>
      </c>
      <c r="I17" s="117" t="s">
        <v>65</v>
      </c>
      <c r="J17" s="21"/>
      <c r="K17" s="3">
        <v>1</v>
      </c>
    </row>
    <row r="18" spans="2:23" ht="13.5" customHeight="1" thickBot="1" x14ac:dyDescent="0.25">
      <c r="I18" s="129" t="s">
        <v>58</v>
      </c>
      <c r="P18" s="226" t="s">
        <v>34</v>
      </c>
      <c r="Q18" s="227"/>
      <c r="R18" s="228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24" t="s">
        <v>6</v>
      </c>
      <c r="C19" s="131"/>
      <c r="D19" s="91" t="s">
        <v>5</v>
      </c>
      <c r="H19" s="4" t="s">
        <v>51</v>
      </c>
      <c r="I19" s="5">
        <v>-1</v>
      </c>
      <c r="J19" s="5">
        <v>-1</v>
      </c>
      <c r="K19" s="5">
        <v>0</v>
      </c>
      <c r="P19" s="232">
        <f>F15+F20+F24+F29+M16+F10+M31+M35+T5+T10+T15+M22+M26+M5+F8</f>
        <v>-1</v>
      </c>
      <c r="Q19" s="233"/>
      <c r="R19" s="234"/>
      <c r="U19" s="268"/>
      <c r="V19" s="269"/>
      <c r="W19" s="270"/>
    </row>
    <row r="20" spans="2:23" ht="13.5" customHeight="1" thickBot="1" x14ac:dyDescent="0.3">
      <c r="B20" s="117" t="s">
        <v>7</v>
      </c>
      <c r="C20" s="13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226" t="s">
        <v>81</v>
      </c>
      <c r="J21" s="227"/>
      <c r="K21" s="228"/>
    </row>
    <row r="22" spans="2:23" ht="13.5" customHeight="1" thickBot="1" x14ac:dyDescent="0.3">
      <c r="B22" s="226" t="s">
        <v>86</v>
      </c>
      <c r="C22" s="227"/>
      <c r="D22" s="228"/>
      <c r="I22" s="119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18" t="s">
        <v>56</v>
      </c>
      <c r="C23" s="129"/>
      <c r="D23" s="7">
        <v>0</v>
      </c>
      <c r="I23" s="121" t="s">
        <v>83</v>
      </c>
      <c r="J23" s="21"/>
      <c r="K23" s="3">
        <v>1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3">
      <c r="B24" s="118" t="s">
        <v>8</v>
      </c>
      <c r="C24" s="129"/>
      <c r="D24" s="7">
        <v>1</v>
      </c>
      <c r="F24" s="5">
        <v>0</v>
      </c>
      <c r="G24" s="4" t="s">
        <v>49</v>
      </c>
      <c r="I24" s="70" t="s">
        <v>129</v>
      </c>
      <c r="P24" s="256"/>
      <c r="Q24" s="257"/>
      <c r="R24" s="258"/>
      <c r="U24" s="280"/>
      <c r="V24" s="281"/>
      <c r="W24" s="282"/>
    </row>
    <row r="25" spans="2:23" ht="13.5" thickBot="1" x14ac:dyDescent="0.25">
      <c r="B25" s="118" t="s">
        <v>9</v>
      </c>
      <c r="C25" s="129"/>
      <c r="D25" s="7">
        <v>2</v>
      </c>
      <c r="I25" s="226" t="s">
        <v>30</v>
      </c>
      <c r="J25" s="227"/>
      <c r="K25" s="228"/>
      <c r="P25" s="253" t="s">
        <v>47</v>
      </c>
      <c r="Q25" s="254"/>
      <c r="R25" s="255"/>
    </row>
    <row r="26" spans="2:23" ht="13.5" customHeight="1" thickBot="1" x14ac:dyDescent="0.3">
      <c r="B26" s="117" t="s">
        <v>57</v>
      </c>
      <c r="C26" s="130"/>
      <c r="D26" s="3">
        <v>3</v>
      </c>
      <c r="I26" s="124" t="s">
        <v>1</v>
      </c>
      <c r="J26" s="23"/>
      <c r="K26" s="6">
        <v>0</v>
      </c>
      <c r="M26" s="5">
        <v>0</v>
      </c>
      <c r="N26" s="4" t="s">
        <v>49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9"/>
      <c r="I27" s="117" t="s">
        <v>0</v>
      </c>
      <c r="J27" s="21"/>
      <c r="K27" s="90" t="s">
        <v>5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8" t="s">
        <v>11</v>
      </c>
      <c r="C28" s="45" t="s">
        <v>10</v>
      </c>
      <c r="D28" s="127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119" t="s">
        <v>13</v>
      </c>
      <c r="C29" s="24">
        <v>0</v>
      </c>
      <c r="D29" s="126" t="s">
        <v>13</v>
      </c>
      <c r="F29" s="28">
        <f>B34+D34</f>
        <v>0</v>
      </c>
      <c r="I29" s="226" t="s">
        <v>15</v>
      </c>
      <c r="J29" s="227"/>
      <c r="K29" s="228"/>
      <c r="P29" s="220" t="s">
        <v>153</v>
      </c>
      <c r="Q29" s="221"/>
      <c r="R29" s="222"/>
    </row>
    <row r="30" spans="2:23" ht="14.25" thickTop="1" thickBot="1" x14ac:dyDescent="0.25">
      <c r="B30" s="118" t="s">
        <v>59</v>
      </c>
      <c r="C30" s="2">
        <v>1</v>
      </c>
      <c r="D30" s="125" t="s">
        <v>59</v>
      </c>
      <c r="I30" s="119" t="s">
        <v>16</v>
      </c>
      <c r="J30" s="23"/>
      <c r="K30" s="91">
        <v>0</v>
      </c>
      <c r="P30" s="220"/>
      <c r="Q30" s="221"/>
      <c r="R30" s="222"/>
      <c r="U30" s="226" t="s">
        <v>40</v>
      </c>
      <c r="V30" s="227"/>
      <c r="W30" s="228"/>
    </row>
    <row r="31" spans="2:23" ht="15" x14ac:dyDescent="0.25">
      <c r="B31" s="118" t="s">
        <v>60</v>
      </c>
      <c r="C31" s="2">
        <v>2</v>
      </c>
      <c r="D31" s="125" t="s">
        <v>60</v>
      </c>
      <c r="I31" s="118" t="s">
        <v>17</v>
      </c>
      <c r="J31" s="1"/>
      <c r="K31" s="37">
        <v>0</v>
      </c>
      <c r="M31" s="5">
        <v>0</v>
      </c>
      <c r="N31" s="4" t="s">
        <v>49</v>
      </c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.75" thickBot="1" x14ac:dyDescent="0.3">
      <c r="B32" s="117" t="s">
        <v>61</v>
      </c>
      <c r="C32" s="83" t="s">
        <v>120</v>
      </c>
      <c r="D32" s="123" t="s">
        <v>61</v>
      </c>
      <c r="I32" s="117" t="s">
        <v>2</v>
      </c>
      <c r="J32" s="21"/>
      <c r="K32" s="90" t="s">
        <v>5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70" t="s">
        <v>62</v>
      </c>
      <c r="C33" s="70" t="s">
        <v>121</v>
      </c>
      <c r="D33" t="s">
        <v>52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0</v>
      </c>
      <c r="I34" s="226" t="s">
        <v>18</v>
      </c>
      <c r="J34" s="227"/>
      <c r="K34" s="228"/>
      <c r="P34" s="223"/>
      <c r="Q34" s="224"/>
      <c r="R34" s="225"/>
      <c r="U34" s="79" t="s">
        <v>48</v>
      </c>
      <c r="V34" s="29"/>
      <c r="W34" s="120"/>
    </row>
    <row r="35" spans="1:23" ht="15" x14ac:dyDescent="0.25">
      <c r="B35" s="238" t="s">
        <v>128</v>
      </c>
      <c r="C35" s="238"/>
      <c r="D35" s="238"/>
      <c r="I35" s="119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18" t="s">
        <v>20</v>
      </c>
      <c r="J36" s="1"/>
      <c r="K36" s="7">
        <v>0</v>
      </c>
    </row>
    <row r="37" spans="1:23" ht="13.5" thickBot="1" x14ac:dyDescent="0.25">
      <c r="I37" s="117" t="s">
        <v>73</v>
      </c>
      <c r="J37" s="21"/>
      <c r="K37" s="3">
        <v>2</v>
      </c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U30:W30"/>
    <mergeCell ref="P31:R32"/>
    <mergeCell ref="P33:R34"/>
    <mergeCell ref="I34:K34"/>
    <mergeCell ref="I14:K14"/>
    <mergeCell ref="P18:R18"/>
    <mergeCell ref="U18:W20"/>
    <mergeCell ref="P19:R20"/>
    <mergeCell ref="I21:K21"/>
    <mergeCell ref="U26:W28"/>
    <mergeCell ref="P27:R28"/>
    <mergeCell ref="B35:D35"/>
    <mergeCell ref="I25:K25"/>
    <mergeCell ref="P25:R26"/>
    <mergeCell ref="I29:K29"/>
    <mergeCell ref="P29:R30"/>
  </mergeCells>
  <pageMargins left="0.7" right="0.7" top="0.75" bottom="0.75" header="0.3" footer="0.3"/>
  <pageSetup paperSize="5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opLeftCell="B1" zoomScale="90" zoomScaleNormal="90" workbookViewId="0">
      <selection activeCell="B4" sqref="B4"/>
    </sheetView>
  </sheetViews>
  <sheetFormatPr defaultRowHeight="12.75" x14ac:dyDescent="0.2"/>
  <cols>
    <col min="3" max="3" width="50.140625" bestFit="1" customWidth="1"/>
    <col min="4" max="4" width="14.7109375" bestFit="1" customWidth="1"/>
    <col min="5" max="5" width="10.140625" bestFit="1" customWidth="1"/>
    <col min="6" max="6" width="11" bestFit="1" customWidth="1"/>
    <col min="7" max="7" width="89" bestFit="1" customWidth="1"/>
  </cols>
  <sheetData>
    <row r="1" spans="2:7" x14ac:dyDescent="0.2">
      <c r="E1" s="70" t="s">
        <v>118</v>
      </c>
    </row>
    <row r="2" spans="2:7" ht="13.5" thickBot="1" x14ac:dyDescent="0.25">
      <c r="B2" s="53" t="s">
        <v>97</v>
      </c>
      <c r="C2" s="53" t="s">
        <v>98</v>
      </c>
      <c r="D2" s="69" t="s">
        <v>110</v>
      </c>
      <c r="E2" s="53" t="s">
        <v>99</v>
      </c>
      <c r="F2" s="53" t="s">
        <v>100</v>
      </c>
      <c r="G2" s="82" t="s">
        <v>109</v>
      </c>
    </row>
    <row r="3" spans="2:7" ht="15" x14ac:dyDescent="0.25">
      <c r="B3" s="2">
        <v>329</v>
      </c>
      <c r="C3" s="1" t="s">
        <v>132</v>
      </c>
      <c r="D3" s="100">
        <v>200000</v>
      </c>
      <c r="E3" s="89">
        <v>3</v>
      </c>
      <c r="F3" s="94" t="s">
        <v>119</v>
      </c>
      <c r="G3" s="88"/>
    </row>
    <row r="4" spans="2:7" ht="15" x14ac:dyDescent="0.25">
      <c r="B4" s="2">
        <v>328</v>
      </c>
      <c r="C4" s="1" t="s">
        <v>131</v>
      </c>
      <c r="D4" s="100">
        <v>187000</v>
      </c>
      <c r="E4" s="89">
        <v>1</v>
      </c>
      <c r="F4" s="94" t="s">
        <v>119</v>
      </c>
      <c r="G4" s="88"/>
    </row>
    <row r="5" spans="2:7" ht="15" x14ac:dyDescent="0.25">
      <c r="B5" s="2">
        <v>327</v>
      </c>
      <c r="C5" s="1" t="s">
        <v>125</v>
      </c>
      <c r="D5" s="66">
        <f>247000*2</f>
        <v>494000</v>
      </c>
      <c r="E5" s="92" t="s">
        <v>126</v>
      </c>
      <c r="F5" s="93" t="s">
        <v>111</v>
      </c>
      <c r="G5" s="70" t="s">
        <v>130</v>
      </c>
    </row>
    <row r="6" spans="2:7" ht="15" x14ac:dyDescent="0.25">
      <c r="B6" s="2">
        <v>326</v>
      </c>
      <c r="C6" s="1" t="s">
        <v>124</v>
      </c>
      <c r="D6" s="66">
        <v>174000</v>
      </c>
      <c r="E6" s="89">
        <v>0</v>
      </c>
      <c r="F6" s="94" t="s">
        <v>119</v>
      </c>
      <c r="G6" s="88"/>
    </row>
    <row r="7" spans="2:7" ht="15" x14ac:dyDescent="0.25">
      <c r="B7" s="48">
        <v>325</v>
      </c>
      <c r="C7" s="49" t="s">
        <v>87</v>
      </c>
      <c r="D7" s="66">
        <v>325000</v>
      </c>
      <c r="E7" s="73">
        <v>9</v>
      </c>
      <c r="F7" s="94" t="s">
        <v>42</v>
      </c>
      <c r="G7" s="70" t="s">
        <v>127</v>
      </c>
    </row>
    <row r="8" spans="2:7" ht="15" x14ac:dyDescent="0.25">
      <c r="B8" s="48">
        <v>324</v>
      </c>
      <c r="C8" s="49" t="s">
        <v>88</v>
      </c>
      <c r="D8" s="66">
        <v>650000</v>
      </c>
      <c r="E8" s="87" t="s">
        <v>115</v>
      </c>
      <c r="F8" s="93" t="s">
        <v>111</v>
      </c>
      <c r="G8" s="70" t="s">
        <v>114</v>
      </c>
    </row>
    <row r="9" spans="2:7" ht="15" x14ac:dyDescent="0.25">
      <c r="B9" s="48">
        <v>323</v>
      </c>
      <c r="C9" s="49" t="s">
        <v>89</v>
      </c>
      <c r="D9" s="66">
        <v>154000</v>
      </c>
      <c r="E9" s="87" t="s">
        <v>112</v>
      </c>
      <c r="F9" s="93" t="s">
        <v>111</v>
      </c>
      <c r="G9" s="70" t="s">
        <v>113</v>
      </c>
    </row>
    <row r="10" spans="2:7" ht="15" x14ac:dyDescent="0.25">
      <c r="B10" s="48">
        <v>322</v>
      </c>
      <c r="C10" s="49" t="s">
        <v>90</v>
      </c>
      <c r="D10" s="66">
        <v>830000</v>
      </c>
      <c r="E10" s="73">
        <v>8</v>
      </c>
      <c r="F10" s="94" t="s">
        <v>42</v>
      </c>
      <c r="G10" s="75" t="s">
        <v>117</v>
      </c>
    </row>
    <row r="11" spans="2:7" ht="15" x14ac:dyDescent="0.25">
      <c r="B11" s="48">
        <v>321</v>
      </c>
      <c r="C11" s="50" t="s">
        <v>91</v>
      </c>
      <c r="D11" s="66">
        <v>410000</v>
      </c>
      <c r="E11" s="73">
        <v>8</v>
      </c>
      <c r="F11" s="94" t="s">
        <v>42</v>
      </c>
      <c r="G11" s="75" t="s">
        <v>117</v>
      </c>
    </row>
    <row r="12" spans="2:7" ht="15" x14ac:dyDescent="0.25">
      <c r="B12" s="48">
        <v>320</v>
      </c>
      <c r="C12" s="49" t="s">
        <v>92</v>
      </c>
      <c r="D12" s="66">
        <v>180000</v>
      </c>
      <c r="E12" s="71">
        <v>1</v>
      </c>
      <c r="F12" s="94" t="s">
        <v>119</v>
      </c>
    </row>
    <row r="13" spans="2:7" ht="15" x14ac:dyDescent="0.25">
      <c r="B13" s="48">
        <v>319</v>
      </c>
      <c r="C13" s="49" t="s">
        <v>93</v>
      </c>
      <c r="D13" s="66">
        <v>180000</v>
      </c>
      <c r="E13" s="71">
        <v>1</v>
      </c>
      <c r="F13" s="94" t="s">
        <v>119</v>
      </c>
    </row>
    <row r="14" spans="2:7" ht="15" x14ac:dyDescent="0.25">
      <c r="B14" s="48">
        <v>318</v>
      </c>
      <c r="C14" s="49" t="s">
        <v>94</v>
      </c>
      <c r="D14" s="66">
        <v>180000</v>
      </c>
      <c r="E14" s="71">
        <v>1</v>
      </c>
      <c r="F14" s="94" t="s">
        <v>119</v>
      </c>
    </row>
    <row r="15" spans="2:7" ht="15" x14ac:dyDescent="0.25">
      <c r="B15" s="48">
        <v>317</v>
      </c>
      <c r="C15" s="49" t="s">
        <v>95</v>
      </c>
      <c r="D15" s="66">
        <v>1148000</v>
      </c>
      <c r="E15" s="71">
        <v>2</v>
      </c>
      <c r="F15" s="94" t="s">
        <v>119</v>
      </c>
    </row>
    <row r="16" spans="2:7" ht="15" x14ac:dyDescent="0.25">
      <c r="B16" s="51">
        <v>316</v>
      </c>
      <c r="C16" s="52" t="s">
        <v>96</v>
      </c>
      <c r="D16" s="67">
        <v>510000</v>
      </c>
      <c r="E16" s="72">
        <v>1</v>
      </c>
      <c r="F16" s="95" t="s">
        <v>119</v>
      </c>
      <c r="G16" s="68" t="s">
        <v>122</v>
      </c>
    </row>
  </sheetData>
  <pageMargins left="0.7" right="0.7" top="0.75" bottom="0.75" header="0.3" footer="0.3"/>
  <pageSetup scale="6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K39" sqref="K39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I1" s="306" t="s">
        <v>123</v>
      </c>
      <c r="J1" s="307"/>
      <c r="K1" s="308"/>
    </row>
    <row r="2" spans="1:21" ht="13.5" thickBot="1" x14ac:dyDescent="0.25">
      <c r="A2" s="44"/>
    </row>
    <row r="3" spans="1:21" ht="13.5" thickBot="1" x14ac:dyDescent="0.25">
      <c r="I3" s="54" t="s">
        <v>29</v>
      </c>
      <c r="J3" s="55"/>
      <c r="K3" s="56"/>
      <c r="P3" s="309" t="s">
        <v>21</v>
      </c>
      <c r="Q3" s="295"/>
      <c r="R3" s="296"/>
    </row>
    <row r="4" spans="1:21" ht="13.5" thickBot="1" x14ac:dyDescent="0.25">
      <c r="B4" s="309" t="s">
        <v>66</v>
      </c>
      <c r="C4" s="295"/>
      <c r="D4" s="296"/>
      <c r="I4" s="13" t="s">
        <v>77</v>
      </c>
      <c r="J4" s="23"/>
      <c r="K4" s="6">
        <v>0</v>
      </c>
      <c r="P4" s="22" t="s">
        <v>22</v>
      </c>
      <c r="Q4" s="23"/>
      <c r="R4" s="6">
        <v>-1</v>
      </c>
    </row>
    <row r="5" spans="1:21" ht="15" x14ac:dyDescent="0.25">
      <c r="B5" s="13" t="s">
        <v>67</v>
      </c>
      <c r="C5" s="19" t="s">
        <v>68</v>
      </c>
      <c r="D5" s="14" t="s">
        <v>69</v>
      </c>
      <c r="I5" s="8" t="s">
        <v>78</v>
      </c>
      <c r="J5" s="1"/>
      <c r="K5" s="7">
        <v>1</v>
      </c>
      <c r="M5" s="5">
        <v>2</v>
      </c>
      <c r="N5" s="4" t="s">
        <v>49</v>
      </c>
      <c r="P5" s="16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189900</v>
      </c>
      <c r="C6" s="31">
        <v>174500</v>
      </c>
      <c r="D6" s="32">
        <v>174900</v>
      </c>
      <c r="E6" s="4" t="s">
        <v>45</v>
      </c>
      <c r="I6" s="8" t="s">
        <v>79</v>
      </c>
      <c r="J6" s="1"/>
      <c r="K6" s="7">
        <v>2</v>
      </c>
      <c r="P6" s="15" t="s">
        <v>23</v>
      </c>
      <c r="Q6" s="21"/>
      <c r="R6" s="3">
        <v>2</v>
      </c>
    </row>
    <row r="7" spans="1:21" ht="13.5" thickBot="1" x14ac:dyDescent="0.25">
      <c r="B7" s="97" t="s">
        <v>32</v>
      </c>
      <c r="C7" s="98" t="s">
        <v>33</v>
      </c>
      <c r="D7" s="99" t="s">
        <v>14</v>
      </c>
      <c r="I7" s="9" t="s">
        <v>80</v>
      </c>
      <c r="J7" s="21"/>
      <c r="K7" s="10" t="s">
        <v>5</v>
      </c>
    </row>
    <row r="8" spans="1:21" ht="16.5" thickTop="1" thickBot="1" x14ac:dyDescent="0.3">
      <c r="A8" s="4" t="s">
        <v>50</v>
      </c>
      <c r="B8" s="34">
        <v>187000</v>
      </c>
      <c r="C8" s="35">
        <f>(B8/D8)-100%</f>
        <v>4.0237344706100631E-2</v>
      </c>
      <c r="D8" s="33">
        <f>(B6+C6+D6)/3</f>
        <v>179766.66666666666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309" t="s">
        <v>24</v>
      </c>
      <c r="Q8" s="295"/>
      <c r="R8" s="296"/>
    </row>
    <row r="9" spans="1:21" ht="15.75" thickBot="1" x14ac:dyDescent="0.3">
      <c r="B9" s="13" t="s">
        <v>70</v>
      </c>
      <c r="C9" s="23"/>
      <c r="D9" s="36">
        <v>0</v>
      </c>
      <c r="I9" s="79" t="s">
        <v>104</v>
      </c>
      <c r="J9" s="80">
        <v>2070</v>
      </c>
      <c r="K9" s="81" t="s">
        <v>108</v>
      </c>
      <c r="P9" s="22" t="s">
        <v>25</v>
      </c>
      <c r="Q9" s="23"/>
      <c r="R9" s="6">
        <v>-1</v>
      </c>
    </row>
    <row r="10" spans="1:21" ht="15.75" thickBot="1" x14ac:dyDescent="0.3">
      <c r="B10" s="8" t="s">
        <v>71</v>
      </c>
      <c r="C10" s="1"/>
      <c r="D10" s="37">
        <v>2</v>
      </c>
      <c r="F10" s="5">
        <v>0</v>
      </c>
      <c r="G10" s="4" t="s">
        <v>49</v>
      </c>
      <c r="I10" s="57" t="s">
        <v>101</v>
      </c>
      <c r="J10" s="63">
        <v>2000</v>
      </c>
      <c r="K10" s="76">
        <f>ABS((J10/$J$9)-100%)</f>
        <v>3.3816425120772986E-2</v>
      </c>
      <c r="P10" s="16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9" t="s">
        <v>72</v>
      </c>
      <c r="C11" s="21"/>
      <c r="D11" s="90" t="s">
        <v>5</v>
      </c>
      <c r="I11" s="58" t="s">
        <v>102</v>
      </c>
      <c r="J11" s="64">
        <v>1654</v>
      </c>
      <c r="K11" s="77">
        <f>ABS((J11/$J$9)-100%)</f>
        <v>0.20096618357487928</v>
      </c>
      <c r="P11" s="15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1659</v>
      </c>
      <c r="K12" s="78">
        <f>ABS((J12/$J$9)-100%)</f>
        <v>0.1985507246376812</v>
      </c>
    </row>
    <row r="13" spans="1:21" ht="13.5" thickBot="1" x14ac:dyDescent="0.25">
      <c r="B13" s="309" t="s">
        <v>3</v>
      </c>
      <c r="C13" s="295"/>
      <c r="D13" s="296"/>
      <c r="J13" s="74" t="s">
        <v>116</v>
      </c>
      <c r="P13" s="309" t="s">
        <v>28</v>
      </c>
      <c r="Q13" s="295"/>
      <c r="R13" s="296"/>
    </row>
    <row r="14" spans="1:21" ht="13.5" thickBot="1" x14ac:dyDescent="0.25">
      <c r="B14" s="8" t="s">
        <v>53</v>
      </c>
      <c r="C14" s="1"/>
      <c r="D14" s="7">
        <v>-1</v>
      </c>
      <c r="I14" s="309" t="s">
        <v>31</v>
      </c>
      <c r="J14" s="295"/>
      <c r="K14" s="296"/>
      <c r="P14" s="13" t="s">
        <v>74</v>
      </c>
      <c r="Q14" s="23"/>
      <c r="R14" s="6">
        <v>-1</v>
      </c>
    </row>
    <row r="15" spans="1:21" ht="15.75" thickBot="1" x14ac:dyDescent="0.3">
      <c r="B15" s="8" t="s">
        <v>54</v>
      </c>
      <c r="C15" s="17"/>
      <c r="D15" s="7">
        <v>0</v>
      </c>
      <c r="F15" s="5">
        <v>0</v>
      </c>
      <c r="G15" s="4" t="s">
        <v>49</v>
      </c>
      <c r="I15" s="13" t="s">
        <v>63</v>
      </c>
      <c r="J15" s="23"/>
      <c r="K15" s="6">
        <v>-1</v>
      </c>
      <c r="P15" s="39" t="s">
        <v>75</v>
      </c>
      <c r="Q15" s="1"/>
      <c r="R15" s="7">
        <v>0</v>
      </c>
      <c r="T15" s="5">
        <v>0</v>
      </c>
      <c r="U15" s="4" t="s">
        <v>49</v>
      </c>
    </row>
    <row r="16" spans="1:21" ht="16.5" thickTop="1" thickBot="1" x14ac:dyDescent="0.3">
      <c r="B16" s="8" t="s">
        <v>55</v>
      </c>
      <c r="C16" s="17"/>
      <c r="D16" s="7">
        <v>1</v>
      </c>
      <c r="I16" s="8" t="s">
        <v>64</v>
      </c>
      <c r="J16" s="1"/>
      <c r="K16" s="7">
        <v>0</v>
      </c>
      <c r="M16" s="28">
        <f>I19+J19+K19</f>
        <v>-3</v>
      </c>
      <c r="P16" s="15" t="s">
        <v>76</v>
      </c>
      <c r="Q16" s="21"/>
      <c r="R16" s="3">
        <v>2</v>
      </c>
    </row>
    <row r="17" spans="2:23" ht="14.25" thickTop="1" thickBot="1" x14ac:dyDescent="0.25">
      <c r="B17" s="9" t="s">
        <v>4</v>
      </c>
      <c r="C17" s="18"/>
      <c r="D17" s="90" t="s">
        <v>5</v>
      </c>
      <c r="I17" s="15" t="s">
        <v>65</v>
      </c>
      <c r="J17" s="21"/>
      <c r="K17" s="3">
        <v>1</v>
      </c>
    </row>
    <row r="18" spans="2:23" ht="13.5" customHeight="1" thickBot="1" x14ac:dyDescent="0.25">
      <c r="I18" s="12" t="s">
        <v>58</v>
      </c>
      <c r="P18" s="309" t="s">
        <v>34</v>
      </c>
      <c r="Q18" s="295"/>
      <c r="R18" s="296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3" t="s">
        <v>6</v>
      </c>
      <c r="C19" s="19"/>
      <c r="D19" s="91" t="s">
        <v>5</v>
      </c>
      <c r="H19" s="4" t="s">
        <v>51</v>
      </c>
      <c r="I19" s="5">
        <v>-1</v>
      </c>
      <c r="J19" s="5">
        <v>-1</v>
      </c>
      <c r="K19" s="5">
        <v>-1</v>
      </c>
      <c r="P19" s="232">
        <f>F15+F20+F24+F29+M16+F10+M31+M35+T5+T10+T15+M22+M26+M5+F8</f>
        <v>1</v>
      </c>
      <c r="Q19" s="233"/>
      <c r="R19" s="234"/>
      <c r="U19" s="268"/>
      <c r="V19" s="269"/>
      <c r="W19" s="270"/>
    </row>
    <row r="20" spans="2:23" ht="13.5" customHeight="1" thickBot="1" x14ac:dyDescent="0.3">
      <c r="B20" s="15" t="s">
        <v>7</v>
      </c>
      <c r="C20" s="2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309" t="s">
        <v>81</v>
      </c>
      <c r="J21" s="295"/>
      <c r="K21" s="296"/>
    </row>
    <row r="22" spans="2:23" ht="13.5" customHeight="1" thickBot="1" x14ac:dyDescent="0.3">
      <c r="B22" s="226" t="s">
        <v>86</v>
      </c>
      <c r="C22" s="295"/>
      <c r="D22" s="296"/>
      <c r="I22" s="22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6" t="s">
        <v>56</v>
      </c>
      <c r="C23" s="12"/>
      <c r="D23" s="7">
        <v>0</v>
      </c>
      <c r="I23" s="9" t="s">
        <v>83</v>
      </c>
      <c r="J23" s="21"/>
      <c r="K23" s="3">
        <v>1</v>
      </c>
      <c r="P23" s="297" t="s">
        <v>35</v>
      </c>
      <c r="Q23" s="298"/>
      <c r="R23" s="299"/>
      <c r="U23" s="277"/>
      <c r="V23" s="278"/>
      <c r="W23" s="279"/>
    </row>
    <row r="24" spans="2:23" ht="16.5" customHeight="1" thickBot="1" x14ac:dyDescent="0.3">
      <c r="B24" s="16" t="s">
        <v>8</v>
      </c>
      <c r="C24" s="12"/>
      <c r="D24" s="7">
        <v>1</v>
      </c>
      <c r="F24" s="5">
        <v>0</v>
      </c>
      <c r="G24" s="4" t="s">
        <v>49</v>
      </c>
      <c r="I24" s="70" t="s">
        <v>129</v>
      </c>
      <c r="P24" s="300"/>
      <c r="Q24" s="301"/>
      <c r="R24" s="302"/>
      <c r="U24" s="280"/>
      <c r="V24" s="281"/>
      <c r="W24" s="282"/>
    </row>
    <row r="25" spans="2:23" ht="13.5" thickBot="1" x14ac:dyDescent="0.25">
      <c r="B25" s="16" t="s">
        <v>9</v>
      </c>
      <c r="C25" s="12"/>
      <c r="D25" s="7">
        <v>2</v>
      </c>
      <c r="I25" s="309" t="s">
        <v>30</v>
      </c>
      <c r="J25" s="295"/>
      <c r="K25" s="296"/>
      <c r="P25" s="297" t="s">
        <v>47</v>
      </c>
      <c r="Q25" s="298"/>
      <c r="R25" s="299"/>
    </row>
    <row r="26" spans="2:23" ht="13.5" customHeight="1" thickBot="1" x14ac:dyDescent="0.3">
      <c r="B26" s="15" t="s">
        <v>57</v>
      </c>
      <c r="C26" s="20"/>
      <c r="D26" s="3">
        <v>3</v>
      </c>
      <c r="I26" s="13" t="s">
        <v>1</v>
      </c>
      <c r="J26" s="23"/>
      <c r="K26" s="6">
        <v>0</v>
      </c>
      <c r="M26" s="5">
        <v>0</v>
      </c>
      <c r="N26" s="4" t="s">
        <v>49</v>
      </c>
      <c r="P26" s="300"/>
      <c r="Q26" s="301"/>
      <c r="R26" s="302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"/>
      <c r="I27" s="15" t="s">
        <v>0</v>
      </c>
      <c r="J27" s="21"/>
      <c r="K27" s="10" t="s">
        <v>5</v>
      </c>
      <c r="P27" s="323" t="s">
        <v>36</v>
      </c>
      <c r="Q27" s="260"/>
      <c r="R27" s="261"/>
      <c r="U27" s="247"/>
      <c r="V27" s="248"/>
      <c r="W27" s="249"/>
    </row>
    <row r="28" spans="2:23" ht="15.75" customHeight="1" thickBot="1" x14ac:dyDescent="0.25">
      <c r="B28" s="47" t="s">
        <v>11</v>
      </c>
      <c r="C28" s="45" t="s">
        <v>10</v>
      </c>
      <c r="D28" s="46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22" t="s">
        <v>13</v>
      </c>
      <c r="C29" s="24">
        <v>0</v>
      </c>
      <c r="D29" s="25" t="s">
        <v>13</v>
      </c>
      <c r="F29" s="28">
        <f>B34+D34</f>
        <v>2</v>
      </c>
      <c r="I29" s="309" t="s">
        <v>15</v>
      </c>
      <c r="J29" s="295"/>
      <c r="K29" s="296"/>
      <c r="P29" s="310" t="s">
        <v>37</v>
      </c>
      <c r="Q29" s="311"/>
      <c r="R29" s="312"/>
    </row>
    <row r="30" spans="2:23" ht="14.25" thickTop="1" thickBot="1" x14ac:dyDescent="0.25">
      <c r="B30" s="16" t="s">
        <v>59</v>
      </c>
      <c r="C30" s="2">
        <v>1</v>
      </c>
      <c r="D30" s="26" t="s">
        <v>59</v>
      </c>
      <c r="I30" s="22" t="s">
        <v>16</v>
      </c>
      <c r="J30" s="23"/>
      <c r="K30" s="38">
        <v>0</v>
      </c>
      <c r="P30" s="310"/>
      <c r="Q30" s="311"/>
      <c r="R30" s="312"/>
      <c r="U30" s="309" t="s">
        <v>40</v>
      </c>
      <c r="V30" s="295"/>
      <c r="W30" s="296"/>
    </row>
    <row r="31" spans="2:23" ht="15" x14ac:dyDescent="0.25">
      <c r="B31" s="16" t="s">
        <v>60</v>
      </c>
      <c r="C31" s="2">
        <v>2</v>
      </c>
      <c r="D31" s="26" t="s">
        <v>60</v>
      </c>
      <c r="I31" s="16" t="s">
        <v>17</v>
      </c>
      <c r="J31" s="1"/>
      <c r="K31" s="37">
        <v>0</v>
      </c>
      <c r="M31" s="5">
        <v>0</v>
      </c>
      <c r="N31" s="4" t="s">
        <v>49</v>
      </c>
      <c r="P31" s="310" t="s">
        <v>38</v>
      </c>
      <c r="Q31" s="311"/>
      <c r="R31" s="312"/>
      <c r="U31" s="13" t="s">
        <v>84</v>
      </c>
      <c r="V31" s="23"/>
      <c r="W31" s="40" t="s">
        <v>41</v>
      </c>
    </row>
    <row r="32" spans="2:23" ht="15.75" thickBot="1" x14ac:dyDescent="0.3">
      <c r="B32" s="15" t="s">
        <v>61</v>
      </c>
      <c r="C32" s="83" t="s">
        <v>120</v>
      </c>
      <c r="D32" s="27" t="s">
        <v>61</v>
      </c>
      <c r="I32" s="15" t="s">
        <v>2</v>
      </c>
      <c r="J32" s="21"/>
      <c r="K32" s="10" t="s">
        <v>5</v>
      </c>
      <c r="P32" s="310"/>
      <c r="Q32" s="311"/>
      <c r="R32" s="312"/>
      <c r="U32" s="39" t="s">
        <v>85</v>
      </c>
      <c r="V32" s="1"/>
      <c r="W32" s="41" t="s">
        <v>42</v>
      </c>
    </row>
    <row r="33" spans="1:23" ht="15.75" thickBot="1" x14ac:dyDescent="0.3">
      <c r="B33" s="44" t="s">
        <v>62</v>
      </c>
      <c r="C33" s="70" t="s">
        <v>121</v>
      </c>
      <c r="D33" t="s">
        <v>52</v>
      </c>
      <c r="P33" s="310" t="s">
        <v>39</v>
      </c>
      <c r="Q33" s="311"/>
      <c r="R33" s="312"/>
      <c r="U33" s="9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2</v>
      </c>
      <c r="I34" s="309" t="s">
        <v>18</v>
      </c>
      <c r="J34" s="295"/>
      <c r="K34" s="296"/>
      <c r="P34" s="313"/>
      <c r="Q34" s="314"/>
      <c r="R34" s="315"/>
      <c r="U34" s="11" t="s">
        <v>48</v>
      </c>
      <c r="V34" s="29"/>
      <c r="W34" s="43"/>
    </row>
    <row r="35" spans="1:23" ht="15" x14ac:dyDescent="0.25">
      <c r="B35" s="238" t="s">
        <v>128</v>
      </c>
      <c r="C35" s="238"/>
      <c r="D35" s="238"/>
      <c r="I35" s="22" t="s">
        <v>19</v>
      </c>
      <c r="J35" s="23"/>
      <c r="K35" s="6">
        <v>-1</v>
      </c>
      <c r="M35" s="5">
        <v>0</v>
      </c>
      <c r="N35" s="4" t="s">
        <v>49</v>
      </c>
    </row>
    <row r="36" spans="1:23" x14ac:dyDescent="0.2">
      <c r="I36" s="16" t="s">
        <v>20</v>
      </c>
      <c r="J36" s="1"/>
      <c r="K36" s="7">
        <v>0</v>
      </c>
    </row>
    <row r="37" spans="1:23" ht="13.5" thickBot="1" x14ac:dyDescent="0.25">
      <c r="I37" s="15" t="s">
        <v>73</v>
      </c>
      <c r="J37" s="21"/>
      <c r="K37" s="3">
        <v>2</v>
      </c>
    </row>
  </sheetData>
  <mergeCells count="25">
    <mergeCell ref="B22:D22"/>
    <mergeCell ref="U22:W24"/>
    <mergeCell ref="P23:R24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paperSize="5" scale="7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L38" sqref="L38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I1" s="306" t="s">
        <v>123</v>
      </c>
      <c r="J1" s="307"/>
      <c r="K1" s="308"/>
    </row>
    <row r="2" spans="1:21" ht="13.5" thickBot="1" x14ac:dyDescent="0.25">
      <c r="A2" s="44"/>
    </row>
    <row r="3" spans="1:21" ht="13.5" thickBot="1" x14ac:dyDescent="0.25">
      <c r="I3" s="54" t="s">
        <v>29</v>
      </c>
      <c r="J3" s="55"/>
      <c r="K3" s="56"/>
      <c r="P3" s="309" t="s">
        <v>21</v>
      </c>
      <c r="Q3" s="295"/>
      <c r="R3" s="296"/>
    </row>
    <row r="4" spans="1:21" ht="13.5" thickBot="1" x14ac:dyDescent="0.25">
      <c r="B4" s="309" t="s">
        <v>66</v>
      </c>
      <c r="C4" s="295"/>
      <c r="D4" s="296"/>
      <c r="I4" s="13" t="s">
        <v>77</v>
      </c>
      <c r="J4" s="23"/>
      <c r="K4" s="6">
        <v>0</v>
      </c>
      <c r="P4" s="22" t="s">
        <v>22</v>
      </c>
      <c r="Q4" s="23"/>
      <c r="R4" s="6">
        <v>-1</v>
      </c>
    </row>
    <row r="5" spans="1:21" ht="15" x14ac:dyDescent="0.25">
      <c r="B5" s="13" t="s">
        <v>67</v>
      </c>
      <c r="C5" s="19" t="s">
        <v>68</v>
      </c>
      <c r="D5" s="14" t="s">
        <v>69</v>
      </c>
      <c r="I5" s="8" t="s">
        <v>78</v>
      </c>
      <c r="J5" s="1"/>
      <c r="K5" s="7">
        <v>1</v>
      </c>
      <c r="M5" s="5">
        <v>2</v>
      </c>
      <c r="N5" s="4" t="s">
        <v>49</v>
      </c>
      <c r="P5" s="16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159200</v>
      </c>
      <c r="C6" s="31">
        <v>182000</v>
      </c>
      <c r="D6" s="32">
        <v>220000</v>
      </c>
      <c r="E6" s="4" t="s">
        <v>45</v>
      </c>
      <c r="I6" s="8" t="s">
        <v>79</v>
      </c>
      <c r="J6" s="1"/>
      <c r="K6" s="7">
        <v>2</v>
      </c>
      <c r="P6" s="15" t="s">
        <v>23</v>
      </c>
      <c r="Q6" s="21"/>
      <c r="R6" s="3">
        <v>2</v>
      </c>
    </row>
    <row r="7" spans="1:21" ht="13.5" thickBot="1" x14ac:dyDescent="0.25">
      <c r="B7" s="97" t="s">
        <v>32</v>
      </c>
      <c r="C7" s="98" t="s">
        <v>33</v>
      </c>
      <c r="D7" s="99" t="s">
        <v>14</v>
      </c>
      <c r="I7" s="9" t="s">
        <v>80</v>
      </c>
      <c r="J7" s="21"/>
      <c r="K7" s="10" t="s">
        <v>5</v>
      </c>
    </row>
    <row r="8" spans="1:21" ht="16.5" thickTop="1" thickBot="1" x14ac:dyDescent="0.3">
      <c r="A8" s="4" t="s">
        <v>50</v>
      </c>
      <c r="B8" s="34">
        <v>200000</v>
      </c>
      <c r="C8" s="35">
        <f>(B8/D8)-100%</f>
        <v>6.913756236635793E-2</v>
      </c>
      <c r="D8" s="33">
        <f>(B6+C6+D6)/3</f>
        <v>187066.66666666666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309" t="s">
        <v>24</v>
      </c>
      <c r="Q8" s="295"/>
      <c r="R8" s="296"/>
    </row>
    <row r="9" spans="1:21" ht="15.75" thickBot="1" x14ac:dyDescent="0.3">
      <c r="B9" s="13" t="s">
        <v>70</v>
      </c>
      <c r="C9" s="23"/>
      <c r="D9" s="36">
        <v>0</v>
      </c>
      <c r="I9" s="79" t="s">
        <v>104</v>
      </c>
      <c r="J9" s="80">
        <v>1861</v>
      </c>
      <c r="K9" s="81" t="s">
        <v>108</v>
      </c>
      <c r="P9" s="22" t="s">
        <v>25</v>
      </c>
      <c r="Q9" s="23"/>
      <c r="R9" s="6">
        <v>-1</v>
      </c>
    </row>
    <row r="10" spans="1:21" ht="15.75" thickBot="1" x14ac:dyDescent="0.3">
      <c r="B10" s="8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1661</v>
      </c>
      <c r="K10" s="76">
        <f>ABS((J10/$J$9)-100%)</f>
        <v>0.10746910263299303</v>
      </c>
      <c r="P10" s="16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9" t="s">
        <v>72</v>
      </c>
      <c r="C11" s="21"/>
      <c r="D11" s="90" t="s">
        <v>5</v>
      </c>
      <c r="I11" s="58" t="s">
        <v>102</v>
      </c>
      <c r="J11" s="64">
        <v>1506</v>
      </c>
      <c r="K11" s="77">
        <f>ABS((J11/$J$9)-100%)</f>
        <v>0.19075765717356263</v>
      </c>
      <c r="P11" s="15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1816</v>
      </c>
      <c r="K12" s="78">
        <f>ABS((J12/$J$9)-100%)</f>
        <v>2.4180548092423426E-2</v>
      </c>
    </row>
    <row r="13" spans="1:21" ht="13.5" thickBot="1" x14ac:dyDescent="0.25">
      <c r="B13" s="309" t="s">
        <v>3</v>
      </c>
      <c r="C13" s="295"/>
      <c r="D13" s="296"/>
      <c r="J13" s="74" t="s">
        <v>116</v>
      </c>
      <c r="P13" s="309" t="s">
        <v>28</v>
      </c>
      <c r="Q13" s="295"/>
      <c r="R13" s="296"/>
    </row>
    <row r="14" spans="1:21" ht="13.5" thickBot="1" x14ac:dyDescent="0.25">
      <c r="B14" s="8" t="s">
        <v>53</v>
      </c>
      <c r="C14" s="1"/>
      <c r="D14" s="7">
        <v>-1</v>
      </c>
      <c r="I14" s="309" t="s">
        <v>31</v>
      </c>
      <c r="J14" s="295"/>
      <c r="K14" s="296"/>
      <c r="P14" s="13" t="s">
        <v>74</v>
      </c>
      <c r="Q14" s="23"/>
      <c r="R14" s="6">
        <v>-1</v>
      </c>
    </row>
    <row r="15" spans="1:21" ht="15.75" thickBot="1" x14ac:dyDescent="0.3">
      <c r="B15" s="8" t="s">
        <v>54</v>
      </c>
      <c r="C15" s="17"/>
      <c r="D15" s="7">
        <v>0</v>
      </c>
      <c r="F15" s="5">
        <v>0</v>
      </c>
      <c r="G15" s="4" t="s">
        <v>49</v>
      </c>
      <c r="I15" s="13" t="s">
        <v>63</v>
      </c>
      <c r="J15" s="23"/>
      <c r="K15" s="6">
        <v>-1</v>
      </c>
      <c r="P15" s="39" t="s">
        <v>75</v>
      </c>
      <c r="Q15" s="1"/>
      <c r="R15" s="7">
        <v>0</v>
      </c>
      <c r="T15" s="5">
        <v>-1</v>
      </c>
      <c r="U15" s="4" t="s">
        <v>49</v>
      </c>
    </row>
    <row r="16" spans="1:21" ht="16.5" thickTop="1" thickBot="1" x14ac:dyDescent="0.3">
      <c r="B16" s="8" t="s">
        <v>55</v>
      </c>
      <c r="C16" s="17"/>
      <c r="D16" s="7">
        <v>1</v>
      </c>
      <c r="I16" s="8" t="s">
        <v>64</v>
      </c>
      <c r="J16" s="1"/>
      <c r="K16" s="7">
        <v>0</v>
      </c>
      <c r="M16" s="28">
        <f>I19+J19+K19</f>
        <v>1</v>
      </c>
      <c r="P16" s="15" t="s">
        <v>76</v>
      </c>
      <c r="Q16" s="21"/>
      <c r="R16" s="3">
        <v>2</v>
      </c>
    </row>
    <row r="17" spans="2:23" ht="14.25" thickTop="1" thickBot="1" x14ac:dyDescent="0.25">
      <c r="B17" s="9" t="s">
        <v>4</v>
      </c>
      <c r="C17" s="18"/>
      <c r="D17" s="90" t="s">
        <v>5</v>
      </c>
      <c r="I17" s="15" t="s">
        <v>65</v>
      </c>
      <c r="J17" s="21"/>
      <c r="K17" s="3">
        <v>1</v>
      </c>
    </row>
    <row r="18" spans="2:23" ht="13.5" customHeight="1" thickBot="1" x14ac:dyDescent="0.25">
      <c r="I18" s="12" t="s">
        <v>58</v>
      </c>
      <c r="P18" s="309" t="s">
        <v>34</v>
      </c>
      <c r="Q18" s="295"/>
      <c r="R18" s="296"/>
      <c r="U18" s="265" t="str">
        <f>IF(AND($P$19&gt;=-10,$P$19&lt;=3),"ACCEPT","")</f>
        <v>ACCEPT</v>
      </c>
      <c r="V18" s="266"/>
      <c r="W18" s="267"/>
    </row>
    <row r="19" spans="2:23" ht="15.75" customHeight="1" x14ac:dyDescent="0.25">
      <c r="B19" s="13" t="s">
        <v>6</v>
      </c>
      <c r="C19" s="19"/>
      <c r="D19" s="91" t="s">
        <v>5</v>
      </c>
      <c r="H19" s="4" t="s">
        <v>51</v>
      </c>
      <c r="I19" s="5">
        <v>1</v>
      </c>
      <c r="J19" s="5">
        <v>1</v>
      </c>
      <c r="K19" s="5">
        <v>-1</v>
      </c>
      <c r="P19" s="232">
        <f>F15+F20+F24+F29+M16+F10+M31+M35+T5+T10+T15+M22+M26+M5+F8</f>
        <v>3</v>
      </c>
      <c r="Q19" s="233"/>
      <c r="R19" s="234"/>
      <c r="U19" s="268"/>
      <c r="V19" s="269"/>
      <c r="W19" s="270"/>
    </row>
    <row r="20" spans="2:23" ht="13.5" customHeight="1" thickBot="1" x14ac:dyDescent="0.3">
      <c r="B20" s="15" t="s">
        <v>7</v>
      </c>
      <c r="C20" s="20"/>
      <c r="D20" s="3">
        <v>0</v>
      </c>
      <c r="F20" s="5">
        <v>0</v>
      </c>
      <c r="G20" s="4" t="s">
        <v>49</v>
      </c>
      <c r="P20" s="235"/>
      <c r="Q20" s="236"/>
      <c r="R20" s="237"/>
      <c r="U20" s="271"/>
      <c r="V20" s="272"/>
      <c r="W20" s="273"/>
    </row>
    <row r="21" spans="2:23" ht="13.5" thickBot="1" x14ac:dyDescent="0.25">
      <c r="I21" s="309" t="s">
        <v>81</v>
      </c>
      <c r="J21" s="295"/>
      <c r="K21" s="296"/>
    </row>
    <row r="22" spans="2:23" ht="13.5" customHeight="1" thickBot="1" x14ac:dyDescent="0.3">
      <c r="B22" s="226" t="s">
        <v>86</v>
      </c>
      <c r="C22" s="295"/>
      <c r="D22" s="296"/>
      <c r="I22" s="22" t="s">
        <v>82</v>
      </c>
      <c r="J22" s="23"/>
      <c r="K22" s="6">
        <v>0</v>
      </c>
      <c r="M22" s="5">
        <v>0</v>
      </c>
      <c r="N22" s="4" t="s">
        <v>49</v>
      </c>
      <c r="U22" s="274" t="str">
        <f>IF(AND($P$19&gt;=4,$P$19&lt;=9),"REVIEW","")</f>
        <v/>
      </c>
      <c r="V22" s="275"/>
      <c r="W22" s="276"/>
    </row>
    <row r="23" spans="2:23" ht="16.5" customHeight="1" thickBot="1" x14ac:dyDescent="0.25">
      <c r="B23" s="16" t="s">
        <v>56</v>
      </c>
      <c r="C23" s="12"/>
      <c r="D23" s="7">
        <v>0</v>
      </c>
      <c r="I23" s="9" t="s">
        <v>83</v>
      </c>
      <c r="J23" s="21"/>
      <c r="K23" s="3">
        <v>1</v>
      </c>
      <c r="P23" s="297" t="s">
        <v>35</v>
      </c>
      <c r="Q23" s="298"/>
      <c r="R23" s="299"/>
      <c r="U23" s="277"/>
      <c r="V23" s="278"/>
      <c r="W23" s="279"/>
    </row>
    <row r="24" spans="2:23" ht="16.5" customHeight="1" thickBot="1" x14ac:dyDescent="0.3">
      <c r="B24" s="16" t="s">
        <v>8</v>
      </c>
      <c r="C24" s="12"/>
      <c r="D24" s="7">
        <v>1</v>
      </c>
      <c r="F24" s="5">
        <v>0</v>
      </c>
      <c r="G24" s="4" t="s">
        <v>49</v>
      </c>
      <c r="I24" s="70" t="s">
        <v>129</v>
      </c>
      <c r="P24" s="300"/>
      <c r="Q24" s="301"/>
      <c r="R24" s="302"/>
      <c r="U24" s="280"/>
      <c r="V24" s="281"/>
      <c r="W24" s="282"/>
    </row>
    <row r="25" spans="2:23" ht="13.5" thickBot="1" x14ac:dyDescent="0.25">
      <c r="B25" s="16" t="s">
        <v>9</v>
      </c>
      <c r="C25" s="12"/>
      <c r="D25" s="7">
        <v>2</v>
      </c>
      <c r="I25" s="309" t="s">
        <v>30</v>
      </c>
      <c r="J25" s="295"/>
      <c r="K25" s="296"/>
      <c r="P25" s="297" t="s">
        <v>47</v>
      </c>
      <c r="Q25" s="298"/>
      <c r="R25" s="299"/>
    </row>
    <row r="26" spans="2:23" ht="13.5" customHeight="1" thickBot="1" x14ac:dyDescent="0.3">
      <c r="B26" s="15" t="s">
        <v>57</v>
      </c>
      <c r="C26" s="20"/>
      <c r="D26" s="3">
        <v>3</v>
      </c>
      <c r="I26" s="13" t="s">
        <v>1</v>
      </c>
      <c r="J26" s="23"/>
      <c r="K26" s="6">
        <v>0</v>
      </c>
      <c r="M26" s="5">
        <v>0</v>
      </c>
      <c r="N26" s="4" t="s">
        <v>49</v>
      </c>
      <c r="P26" s="300"/>
      <c r="Q26" s="301"/>
      <c r="R26" s="302"/>
      <c r="U26" s="244" t="str">
        <f>IF(AND($P$19&gt;=10,$P$19&lt;=100),"REFER","")</f>
        <v/>
      </c>
      <c r="V26" s="245"/>
      <c r="W26" s="246"/>
    </row>
    <row r="27" spans="2:23" ht="15.75" customHeight="1" thickBot="1" x14ac:dyDescent="0.25">
      <c r="B27" s="12"/>
      <c r="I27" s="15" t="s">
        <v>0</v>
      </c>
      <c r="J27" s="21"/>
      <c r="K27" s="10" t="s">
        <v>5</v>
      </c>
      <c r="P27" s="323" t="s">
        <v>36</v>
      </c>
      <c r="Q27" s="260"/>
      <c r="R27" s="261"/>
      <c r="U27" s="247"/>
      <c r="V27" s="248"/>
      <c r="W27" s="249"/>
    </row>
    <row r="28" spans="2:23" ht="15.75" customHeight="1" thickBot="1" x14ac:dyDescent="0.25">
      <c r="B28" s="47" t="s">
        <v>11</v>
      </c>
      <c r="C28" s="45" t="s">
        <v>10</v>
      </c>
      <c r="D28" s="46" t="s">
        <v>12</v>
      </c>
      <c r="P28" s="262"/>
      <c r="Q28" s="263"/>
      <c r="R28" s="264"/>
      <c r="U28" s="250"/>
      <c r="V28" s="251"/>
      <c r="W28" s="252"/>
    </row>
    <row r="29" spans="2:23" ht="16.5" thickTop="1" thickBot="1" x14ac:dyDescent="0.3">
      <c r="B29" s="22" t="s">
        <v>13</v>
      </c>
      <c r="C29" s="24">
        <v>0</v>
      </c>
      <c r="D29" s="25" t="s">
        <v>13</v>
      </c>
      <c r="F29" s="28">
        <f>B34+D34</f>
        <v>0</v>
      </c>
      <c r="I29" s="309" t="s">
        <v>15</v>
      </c>
      <c r="J29" s="295"/>
      <c r="K29" s="296"/>
      <c r="P29" s="310" t="s">
        <v>37</v>
      </c>
      <c r="Q29" s="311"/>
      <c r="R29" s="312"/>
    </row>
    <row r="30" spans="2:23" ht="14.25" thickTop="1" thickBot="1" x14ac:dyDescent="0.25">
      <c r="B30" s="16" t="s">
        <v>59</v>
      </c>
      <c r="C30" s="2">
        <v>1</v>
      </c>
      <c r="D30" s="26" t="s">
        <v>59</v>
      </c>
      <c r="I30" s="22" t="s">
        <v>16</v>
      </c>
      <c r="J30" s="23"/>
      <c r="K30" s="38">
        <v>0</v>
      </c>
      <c r="P30" s="310"/>
      <c r="Q30" s="311"/>
      <c r="R30" s="312"/>
      <c r="U30" s="309" t="s">
        <v>40</v>
      </c>
      <c r="V30" s="295"/>
      <c r="W30" s="296"/>
    </row>
    <row r="31" spans="2:23" ht="15" x14ac:dyDescent="0.25">
      <c r="B31" s="16" t="s">
        <v>60</v>
      </c>
      <c r="C31" s="2">
        <v>2</v>
      </c>
      <c r="D31" s="26" t="s">
        <v>60</v>
      </c>
      <c r="I31" s="16" t="s">
        <v>17</v>
      </c>
      <c r="J31" s="1"/>
      <c r="K31" s="37">
        <v>0</v>
      </c>
      <c r="M31" s="5">
        <v>0</v>
      </c>
      <c r="N31" s="4" t="s">
        <v>49</v>
      </c>
      <c r="P31" s="310" t="s">
        <v>38</v>
      </c>
      <c r="Q31" s="311"/>
      <c r="R31" s="312"/>
      <c r="U31" s="13" t="s">
        <v>84</v>
      </c>
      <c r="V31" s="23"/>
      <c r="W31" s="40" t="s">
        <v>41</v>
      </c>
    </row>
    <row r="32" spans="2:23" ht="15.75" thickBot="1" x14ac:dyDescent="0.3">
      <c r="B32" s="15" t="s">
        <v>61</v>
      </c>
      <c r="C32" s="83" t="s">
        <v>120</v>
      </c>
      <c r="D32" s="27" t="s">
        <v>61</v>
      </c>
      <c r="I32" s="15" t="s">
        <v>2</v>
      </c>
      <c r="J32" s="21"/>
      <c r="K32" s="10" t="s">
        <v>5</v>
      </c>
      <c r="P32" s="310"/>
      <c r="Q32" s="311"/>
      <c r="R32" s="312"/>
      <c r="U32" s="39" t="s">
        <v>85</v>
      </c>
      <c r="V32" s="1"/>
      <c r="W32" s="41" t="s">
        <v>42</v>
      </c>
    </row>
    <row r="33" spans="1:23" ht="15.75" thickBot="1" x14ac:dyDescent="0.3">
      <c r="B33" s="44" t="s">
        <v>62</v>
      </c>
      <c r="C33" s="70" t="s">
        <v>121</v>
      </c>
      <c r="D33" t="s">
        <v>52</v>
      </c>
      <c r="P33" s="310" t="s">
        <v>39</v>
      </c>
      <c r="Q33" s="311"/>
      <c r="R33" s="312"/>
      <c r="U33" s="9" t="s">
        <v>43</v>
      </c>
      <c r="V33" s="21"/>
      <c r="W33" s="42" t="s">
        <v>5</v>
      </c>
    </row>
    <row r="34" spans="1:23" ht="15.75" thickBot="1" x14ac:dyDescent="0.3">
      <c r="A34" s="4" t="s">
        <v>44</v>
      </c>
      <c r="B34" s="5">
        <v>0</v>
      </c>
      <c r="D34" s="5">
        <v>0</v>
      </c>
      <c r="I34" s="309" t="s">
        <v>18</v>
      </c>
      <c r="J34" s="295"/>
      <c r="K34" s="296"/>
      <c r="P34" s="313"/>
      <c r="Q34" s="314"/>
      <c r="R34" s="315"/>
      <c r="U34" s="11" t="s">
        <v>48</v>
      </c>
      <c r="V34" s="29"/>
      <c r="W34" s="43"/>
    </row>
    <row r="35" spans="1:23" ht="15" x14ac:dyDescent="0.25">
      <c r="B35" s="238" t="s">
        <v>128</v>
      </c>
      <c r="C35" s="238"/>
      <c r="D35" s="238"/>
      <c r="I35" s="22" t="s">
        <v>19</v>
      </c>
      <c r="J35" s="23"/>
      <c r="K35" s="6">
        <v>-1</v>
      </c>
      <c r="M35" s="5">
        <v>-1</v>
      </c>
      <c r="N35" s="4" t="s">
        <v>49</v>
      </c>
    </row>
    <row r="36" spans="1:23" x14ac:dyDescent="0.2">
      <c r="I36" s="16" t="s">
        <v>20</v>
      </c>
      <c r="J36" s="1"/>
      <c r="K36" s="7">
        <v>0</v>
      </c>
    </row>
    <row r="37" spans="1:23" ht="13.5" thickBot="1" x14ac:dyDescent="0.25">
      <c r="I37" s="15" t="s">
        <v>73</v>
      </c>
      <c r="J37" s="21"/>
      <c r="K37" s="3">
        <v>2</v>
      </c>
    </row>
  </sheetData>
  <mergeCells count="25">
    <mergeCell ref="B22:D22"/>
    <mergeCell ref="U22:W24"/>
    <mergeCell ref="P23:R24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paperSize="5" scale="7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selection activeCell="P37" sqref="P37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5" ht="15.75" thickBot="1" x14ac:dyDescent="0.3">
      <c r="A1" s="105" t="s">
        <v>46</v>
      </c>
      <c r="B1" s="106"/>
      <c r="C1" s="106"/>
      <c r="D1" s="303" t="s">
        <v>133</v>
      </c>
      <c r="E1" s="304"/>
      <c r="F1" s="305"/>
      <c r="G1" s="106"/>
      <c r="H1" s="106"/>
      <c r="I1" s="306" t="s">
        <v>123</v>
      </c>
      <c r="J1" s="307"/>
      <c r="K1" s="308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3.5" thickBot="1" x14ac:dyDescent="0.25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3.5" thickBot="1" x14ac:dyDescent="0.25">
      <c r="A3" s="106"/>
      <c r="B3" s="106"/>
      <c r="C3" s="106"/>
      <c r="D3" s="106"/>
      <c r="E3" s="106"/>
      <c r="F3" s="106"/>
      <c r="G3" s="106"/>
      <c r="H3" s="106"/>
      <c r="I3" s="54" t="s">
        <v>29</v>
      </c>
      <c r="J3" s="55"/>
      <c r="K3" s="56"/>
      <c r="L3" s="106"/>
      <c r="M3" s="106"/>
      <c r="N3" s="106"/>
      <c r="O3" s="106"/>
      <c r="P3" s="309" t="s">
        <v>21</v>
      </c>
      <c r="Q3" s="295"/>
      <c r="R3" s="296"/>
      <c r="S3" s="106"/>
      <c r="U3" s="106"/>
      <c r="V3" s="106"/>
      <c r="W3" s="106"/>
      <c r="X3" s="106"/>
      <c r="Y3" s="106"/>
    </row>
    <row r="4" spans="1:25" ht="13.5" thickBot="1" x14ac:dyDescent="0.25">
      <c r="A4" s="106"/>
      <c r="B4" s="309" t="s">
        <v>66</v>
      </c>
      <c r="C4" s="295"/>
      <c r="D4" s="296"/>
      <c r="E4" s="106"/>
      <c r="F4" s="106"/>
      <c r="G4" s="106"/>
      <c r="H4" s="106"/>
      <c r="I4" s="13" t="s">
        <v>77</v>
      </c>
      <c r="J4" s="23"/>
      <c r="K4" s="6">
        <v>0</v>
      </c>
      <c r="L4" s="106"/>
      <c r="M4" s="106"/>
      <c r="N4" s="106"/>
      <c r="O4" s="106"/>
      <c r="P4" s="22" t="s">
        <v>22</v>
      </c>
      <c r="Q4" s="23"/>
      <c r="R4" s="6">
        <v>-1</v>
      </c>
      <c r="S4" s="106"/>
      <c r="T4" s="106"/>
      <c r="U4" s="106"/>
      <c r="V4" s="106"/>
      <c r="W4" s="106"/>
      <c r="X4" s="106"/>
      <c r="Y4" s="106"/>
    </row>
    <row r="5" spans="1:25" ht="15" x14ac:dyDescent="0.25">
      <c r="A5" s="106"/>
      <c r="B5" s="13" t="s">
        <v>67</v>
      </c>
      <c r="C5" s="19" t="s">
        <v>68</v>
      </c>
      <c r="D5" s="14" t="s">
        <v>69</v>
      </c>
      <c r="E5" s="106"/>
      <c r="F5" s="106"/>
      <c r="G5" s="106"/>
      <c r="H5" s="106"/>
      <c r="I5" s="8" t="s">
        <v>78</v>
      </c>
      <c r="J5" s="1"/>
      <c r="K5" s="7">
        <v>1</v>
      </c>
      <c r="L5" s="106"/>
      <c r="M5" s="5">
        <v>0</v>
      </c>
      <c r="N5" s="109" t="s">
        <v>49</v>
      </c>
      <c r="O5" s="106"/>
      <c r="P5" s="16" t="s">
        <v>20</v>
      </c>
      <c r="Q5" s="1"/>
      <c r="R5" s="7">
        <v>0</v>
      </c>
      <c r="S5" s="106"/>
      <c r="T5" s="5">
        <v>0</v>
      </c>
      <c r="U5" s="109" t="s">
        <v>49</v>
      </c>
      <c r="V5" s="106"/>
      <c r="W5" s="106"/>
      <c r="X5" s="106"/>
      <c r="Y5" s="106"/>
    </row>
    <row r="6" spans="1:25" ht="15.75" thickBot="1" x14ac:dyDescent="0.3">
      <c r="A6" s="109" t="s">
        <v>44</v>
      </c>
      <c r="B6" s="30">
        <v>105000</v>
      </c>
      <c r="C6" s="31">
        <v>105000</v>
      </c>
      <c r="D6" s="32">
        <v>95000</v>
      </c>
      <c r="E6" s="109" t="s">
        <v>45</v>
      </c>
      <c r="F6" s="106"/>
      <c r="G6" s="106"/>
      <c r="H6" s="106"/>
      <c r="I6" s="8" t="s">
        <v>79</v>
      </c>
      <c r="J6" s="1"/>
      <c r="K6" s="7">
        <v>2</v>
      </c>
      <c r="L6" s="106"/>
      <c r="M6" s="106"/>
      <c r="N6" s="106"/>
      <c r="O6" s="106"/>
      <c r="P6" s="15" t="s">
        <v>23</v>
      </c>
      <c r="Q6" s="21"/>
      <c r="R6" s="3">
        <v>2</v>
      </c>
      <c r="S6" s="106"/>
      <c r="T6" s="106"/>
      <c r="U6" s="106"/>
      <c r="V6" s="106"/>
      <c r="W6" s="106"/>
      <c r="X6" s="106"/>
      <c r="Y6" s="106"/>
    </row>
    <row r="7" spans="1:25" ht="13.5" thickBot="1" x14ac:dyDescent="0.25">
      <c r="A7" s="106"/>
      <c r="B7" s="101" t="s">
        <v>32</v>
      </c>
      <c r="C7" s="102" t="s">
        <v>33</v>
      </c>
      <c r="D7" s="103" t="s">
        <v>14</v>
      </c>
      <c r="E7" s="106"/>
      <c r="F7" s="106"/>
      <c r="G7" s="106"/>
      <c r="H7" s="106"/>
      <c r="I7" s="9" t="s">
        <v>80</v>
      </c>
      <c r="J7" s="21"/>
      <c r="K7" s="10" t="s">
        <v>5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6.5" thickTop="1" thickBot="1" x14ac:dyDescent="0.3">
      <c r="A8" s="109" t="s">
        <v>50</v>
      </c>
      <c r="B8" s="34">
        <v>105000</v>
      </c>
      <c r="C8" s="35">
        <f>(B8/D8)-100%</f>
        <v>3.2786885245901676E-2</v>
      </c>
      <c r="D8" s="33">
        <f>(B6+C6+D6)/3</f>
        <v>101666.66666666667</v>
      </c>
      <c r="E8" s="106"/>
      <c r="F8" s="28">
        <f>IF(B8&gt;=X33,3,0)</f>
        <v>0</v>
      </c>
      <c r="G8" s="106"/>
      <c r="H8" s="106"/>
      <c r="I8" s="60" t="s">
        <v>106</v>
      </c>
      <c r="J8" s="61" t="s">
        <v>105</v>
      </c>
      <c r="K8" s="62" t="s">
        <v>107</v>
      </c>
      <c r="L8" s="106"/>
      <c r="M8" s="106"/>
      <c r="N8" s="106"/>
      <c r="O8" s="106"/>
      <c r="P8" s="309" t="s">
        <v>24</v>
      </c>
      <c r="Q8" s="295"/>
      <c r="R8" s="296"/>
      <c r="S8" s="106"/>
      <c r="T8" s="106"/>
      <c r="U8" s="106"/>
      <c r="V8" s="106"/>
      <c r="W8" s="106"/>
      <c r="X8" s="106"/>
      <c r="Y8" s="106"/>
    </row>
    <row r="9" spans="1:25" ht="15.75" thickBot="1" x14ac:dyDescent="0.3">
      <c r="A9" s="106"/>
      <c r="B9" s="13" t="s">
        <v>70</v>
      </c>
      <c r="C9" s="23"/>
      <c r="D9" s="36">
        <v>0</v>
      </c>
      <c r="E9" s="106"/>
      <c r="G9" s="106"/>
      <c r="H9" s="106"/>
      <c r="I9" s="79" t="s">
        <v>104</v>
      </c>
      <c r="J9" s="80">
        <v>1492</v>
      </c>
      <c r="K9" s="81" t="s">
        <v>108</v>
      </c>
      <c r="L9" s="106"/>
      <c r="M9" s="106"/>
      <c r="N9" s="106"/>
      <c r="O9" s="106"/>
      <c r="P9" s="22" t="s">
        <v>25</v>
      </c>
      <c r="Q9" s="23"/>
      <c r="R9" s="6">
        <v>-1</v>
      </c>
      <c r="S9" s="106"/>
      <c r="T9" s="106"/>
      <c r="U9" s="106"/>
      <c r="V9" s="106"/>
      <c r="W9" s="106"/>
      <c r="X9" s="106"/>
      <c r="Y9" s="106"/>
    </row>
    <row r="10" spans="1:25" ht="15.75" thickBot="1" x14ac:dyDescent="0.3">
      <c r="A10" s="106"/>
      <c r="B10" s="8" t="s">
        <v>71</v>
      </c>
      <c r="C10" s="1"/>
      <c r="D10" s="37">
        <v>2</v>
      </c>
      <c r="E10" s="106"/>
      <c r="F10" s="5">
        <v>0</v>
      </c>
      <c r="G10" s="109" t="s">
        <v>49</v>
      </c>
      <c r="H10" s="106"/>
      <c r="I10" s="57" t="s">
        <v>101</v>
      </c>
      <c r="J10" s="63">
        <v>1484</v>
      </c>
      <c r="K10" s="76">
        <f>ABS((J10/$J$9)-100%)</f>
        <v>5.3619302949061698E-3</v>
      </c>
      <c r="L10" s="106"/>
      <c r="M10" s="106"/>
      <c r="N10" s="106"/>
      <c r="O10" s="106"/>
      <c r="P10" s="16" t="s">
        <v>26</v>
      </c>
      <c r="Q10" s="1"/>
      <c r="R10" s="7">
        <v>0</v>
      </c>
      <c r="S10" s="106"/>
      <c r="T10" s="5">
        <v>0</v>
      </c>
      <c r="U10" s="109" t="s">
        <v>49</v>
      </c>
      <c r="V10" s="106"/>
      <c r="W10" s="106"/>
      <c r="X10" s="106"/>
      <c r="Y10" s="106"/>
    </row>
    <row r="11" spans="1:25" ht="16.5" thickTop="1" thickBot="1" x14ac:dyDescent="0.3">
      <c r="A11" s="106"/>
      <c r="B11" s="9" t="s">
        <v>72</v>
      </c>
      <c r="C11" s="21"/>
      <c r="D11" s="90" t="s">
        <v>5</v>
      </c>
      <c r="E11" s="106"/>
      <c r="F11" s="106"/>
      <c r="G11" s="106"/>
      <c r="H11" s="106"/>
      <c r="I11" s="58" t="s">
        <v>102</v>
      </c>
      <c r="J11" s="64">
        <v>1483</v>
      </c>
      <c r="K11" s="77">
        <f>ABS((J11/$J$9)-100%)</f>
        <v>6.0321715817693855E-3</v>
      </c>
      <c r="L11" s="106"/>
      <c r="M11" s="106"/>
      <c r="N11" s="106"/>
      <c r="O11" s="106"/>
      <c r="P11" s="15" t="s">
        <v>27</v>
      </c>
      <c r="Q11" s="21"/>
      <c r="R11" s="3">
        <v>2</v>
      </c>
      <c r="S11" s="106"/>
      <c r="T11" s="106"/>
      <c r="U11" s="106"/>
      <c r="V11" s="106"/>
      <c r="W11" s="106"/>
      <c r="X11" s="106"/>
      <c r="Y11" s="106"/>
    </row>
    <row r="12" spans="1:25" ht="16.5" thickTop="1" thickBot="1" x14ac:dyDescent="0.3">
      <c r="A12" s="106"/>
      <c r="B12" s="106"/>
      <c r="C12" s="106"/>
      <c r="D12" s="106"/>
      <c r="E12" s="106"/>
      <c r="F12" s="106"/>
      <c r="G12" s="106"/>
      <c r="H12" s="106"/>
      <c r="I12" s="59" t="s">
        <v>103</v>
      </c>
      <c r="J12" s="65">
        <v>1456</v>
      </c>
      <c r="K12" s="78">
        <f>ABS((J12/$J$9)-100%)</f>
        <v>2.4128686327077764E-2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3.5" thickBot="1" x14ac:dyDescent="0.25">
      <c r="A13" s="106"/>
      <c r="B13" s="309" t="s">
        <v>3</v>
      </c>
      <c r="C13" s="295"/>
      <c r="D13" s="296"/>
      <c r="E13" s="106"/>
      <c r="F13" s="106"/>
      <c r="G13" s="106"/>
      <c r="H13" s="106"/>
      <c r="I13" s="106"/>
      <c r="J13" s="110" t="s">
        <v>116</v>
      </c>
      <c r="K13" s="106"/>
      <c r="L13" s="106"/>
      <c r="M13" s="106"/>
      <c r="N13" s="106"/>
      <c r="O13" s="106"/>
      <c r="P13" s="309" t="s">
        <v>28</v>
      </c>
      <c r="Q13" s="295"/>
      <c r="R13" s="296"/>
      <c r="S13" s="106"/>
      <c r="T13" s="106"/>
      <c r="U13" s="106"/>
      <c r="V13" s="106"/>
      <c r="W13" s="106"/>
      <c r="X13" s="106"/>
      <c r="Y13" s="106"/>
    </row>
    <row r="14" spans="1:25" ht="13.5" thickBot="1" x14ac:dyDescent="0.25">
      <c r="A14" s="106"/>
      <c r="B14" s="8" t="s">
        <v>53</v>
      </c>
      <c r="C14" s="1"/>
      <c r="D14" s="7">
        <v>-1</v>
      </c>
      <c r="E14" s="106"/>
      <c r="F14" s="106"/>
      <c r="G14" s="106"/>
      <c r="H14" s="106"/>
      <c r="I14" s="309" t="s">
        <v>31</v>
      </c>
      <c r="J14" s="295"/>
      <c r="K14" s="296"/>
      <c r="L14" s="106"/>
      <c r="M14" s="106"/>
      <c r="N14" s="106"/>
      <c r="O14" s="106"/>
      <c r="P14" s="13" t="s">
        <v>74</v>
      </c>
      <c r="Q14" s="23"/>
      <c r="R14" s="6">
        <v>-1</v>
      </c>
      <c r="S14" s="106"/>
      <c r="T14" s="106"/>
      <c r="U14" s="106"/>
      <c r="V14" s="106"/>
      <c r="W14" s="106"/>
      <c r="X14" s="106"/>
      <c r="Y14" s="106"/>
    </row>
    <row r="15" spans="1:25" ht="15.75" thickBot="1" x14ac:dyDescent="0.3">
      <c r="A15" s="106"/>
      <c r="B15" s="8" t="s">
        <v>54</v>
      </c>
      <c r="C15" s="17"/>
      <c r="D15" s="7">
        <v>0</v>
      </c>
      <c r="E15" s="106"/>
      <c r="F15" s="5">
        <v>0</v>
      </c>
      <c r="G15" s="109" t="s">
        <v>49</v>
      </c>
      <c r="H15" s="106"/>
      <c r="I15" s="13" t="s">
        <v>63</v>
      </c>
      <c r="J15" s="23"/>
      <c r="K15" s="6">
        <v>-1</v>
      </c>
      <c r="L15" s="106"/>
      <c r="M15" s="106"/>
      <c r="N15" s="106"/>
      <c r="O15" s="106"/>
      <c r="P15" s="39" t="s">
        <v>75</v>
      </c>
      <c r="Q15" s="1"/>
      <c r="R15" s="7">
        <v>0</v>
      </c>
      <c r="S15" s="106"/>
      <c r="T15" s="5">
        <v>-1</v>
      </c>
      <c r="U15" s="109" t="s">
        <v>49</v>
      </c>
      <c r="V15" s="106"/>
      <c r="W15" s="106"/>
      <c r="X15" s="106"/>
      <c r="Y15" s="106"/>
    </row>
    <row r="16" spans="1:25" ht="16.5" thickTop="1" thickBot="1" x14ac:dyDescent="0.3">
      <c r="A16" s="106"/>
      <c r="B16" s="8" t="s">
        <v>55</v>
      </c>
      <c r="C16" s="17"/>
      <c r="D16" s="7">
        <v>1</v>
      </c>
      <c r="E16" s="106"/>
      <c r="F16" s="106"/>
      <c r="G16" s="106"/>
      <c r="H16" s="106"/>
      <c r="I16" s="8" t="s">
        <v>64</v>
      </c>
      <c r="J16" s="1"/>
      <c r="K16" s="7">
        <v>0</v>
      </c>
      <c r="L16" s="106"/>
      <c r="M16" s="28">
        <f>I19+J19+K19</f>
        <v>-3</v>
      </c>
      <c r="N16" s="106"/>
      <c r="O16" s="106"/>
      <c r="P16" s="15" t="s">
        <v>76</v>
      </c>
      <c r="Q16" s="21"/>
      <c r="R16" s="3">
        <v>2</v>
      </c>
      <c r="S16" s="106"/>
      <c r="T16" s="106"/>
      <c r="U16" s="106"/>
      <c r="V16" s="106"/>
      <c r="W16" s="106"/>
      <c r="X16" s="106"/>
      <c r="Y16" s="106"/>
    </row>
    <row r="17" spans="1:25" ht="14.25" thickTop="1" thickBot="1" x14ac:dyDescent="0.25">
      <c r="A17" s="106"/>
      <c r="B17" s="9" t="s">
        <v>4</v>
      </c>
      <c r="C17" s="18"/>
      <c r="D17" s="90" t="s">
        <v>5</v>
      </c>
      <c r="E17" s="106"/>
      <c r="F17" s="106"/>
      <c r="G17" s="106"/>
      <c r="H17" s="106"/>
      <c r="I17" s="15" t="s">
        <v>65</v>
      </c>
      <c r="J17" s="21"/>
      <c r="K17" s="3">
        <v>1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3.5" customHeight="1" thickBot="1" x14ac:dyDescent="0.25">
      <c r="A18" s="106"/>
      <c r="B18" s="106"/>
      <c r="C18" s="106"/>
      <c r="D18" s="106"/>
      <c r="E18" s="106"/>
      <c r="F18" s="106"/>
      <c r="G18" s="106"/>
      <c r="H18" s="106"/>
      <c r="I18" s="12" t="s">
        <v>58</v>
      </c>
      <c r="L18" s="106"/>
      <c r="M18" s="106"/>
      <c r="N18" s="106"/>
      <c r="O18" s="106"/>
      <c r="P18" s="309" t="s">
        <v>34</v>
      </c>
      <c r="Q18" s="295"/>
      <c r="R18" s="296"/>
      <c r="S18" s="106"/>
      <c r="T18" s="106"/>
      <c r="U18" s="265" t="str">
        <f>IF(AND($P$19&gt;=-10,$P$19&lt;=3),"ACCEPT","")</f>
        <v>ACCEPT</v>
      </c>
      <c r="V18" s="266"/>
      <c r="W18" s="267"/>
      <c r="X18" s="106"/>
      <c r="Y18" s="106"/>
    </row>
    <row r="19" spans="1:25" ht="15.75" customHeight="1" x14ac:dyDescent="0.25">
      <c r="A19" s="106"/>
      <c r="B19" s="13" t="s">
        <v>6</v>
      </c>
      <c r="C19" s="19"/>
      <c r="D19" s="91" t="s">
        <v>5</v>
      </c>
      <c r="E19" s="106"/>
      <c r="F19" s="106"/>
      <c r="G19" s="106"/>
      <c r="H19" s="109" t="s">
        <v>51</v>
      </c>
      <c r="I19" s="5">
        <v>-1</v>
      </c>
      <c r="J19" s="5">
        <v>-1</v>
      </c>
      <c r="K19" s="5">
        <v>-1</v>
      </c>
      <c r="L19" s="106"/>
      <c r="M19" s="106"/>
      <c r="N19" s="106"/>
      <c r="O19" s="106"/>
      <c r="P19" s="232">
        <f>F15+F20+F24+F29+M16+F10+M31+M35+T5+T10+T15+M22+M26+M5+F8</f>
        <v>0</v>
      </c>
      <c r="Q19" s="233"/>
      <c r="R19" s="234"/>
      <c r="S19" s="106"/>
      <c r="T19" s="106"/>
      <c r="U19" s="268"/>
      <c r="V19" s="269"/>
      <c r="W19" s="270"/>
      <c r="X19" s="106"/>
      <c r="Y19" s="106"/>
    </row>
    <row r="20" spans="1:25" ht="13.5" customHeight="1" thickBot="1" x14ac:dyDescent="0.3">
      <c r="A20" s="106"/>
      <c r="B20" s="15" t="s">
        <v>7</v>
      </c>
      <c r="C20" s="20"/>
      <c r="D20" s="3">
        <v>0</v>
      </c>
      <c r="E20" s="106"/>
      <c r="F20" s="5">
        <v>0</v>
      </c>
      <c r="G20" s="109" t="s">
        <v>49</v>
      </c>
      <c r="H20" s="106"/>
      <c r="L20" s="106"/>
      <c r="M20" s="106"/>
      <c r="N20" s="106"/>
      <c r="O20" s="106"/>
      <c r="P20" s="235"/>
      <c r="Q20" s="236"/>
      <c r="R20" s="237"/>
      <c r="S20" s="106"/>
      <c r="T20" s="106"/>
      <c r="U20" s="271"/>
      <c r="V20" s="272"/>
      <c r="W20" s="273"/>
      <c r="X20" s="106"/>
      <c r="Y20" s="106"/>
    </row>
    <row r="21" spans="1:25" ht="13.5" thickBot="1" x14ac:dyDescent="0.25">
      <c r="A21" s="106"/>
      <c r="B21" s="106"/>
      <c r="C21" s="106"/>
      <c r="D21" s="106"/>
      <c r="E21" s="106"/>
      <c r="F21" s="113"/>
      <c r="G21" s="106"/>
      <c r="H21" s="106"/>
      <c r="I21" s="309" t="s">
        <v>81</v>
      </c>
      <c r="J21" s="295"/>
      <c r="K21" s="29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3.5" customHeight="1" thickBot="1" x14ac:dyDescent="0.3">
      <c r="A22" s="106"/>
      <c r="B22" s="226" t="s">
        <v>86</v>
      </c>
      <c r="C22" s="295"/>
      <c r="D22" s="296"/>
      <c r="E22" s="106"/>
      <c r="F22" s="108"/>
      <c r="G22" s="106"/>
      <c r="H22" s="106"/>
      <c r="I22" s="22" t="s">
        <v>82</v>
      </c>
      <c r="J22" s="23"/>
      <c r="K22" s="6">
        <v>0</v>
      </c>
      <c r="L22" s="106"/>
      <c r="M22" s="5">
        <v>1</v>
      </c>
      <c r="N22" s="109" t="s">
        <v>49</v>
      </c>
      <c r="O22" s="106"/>
      <c r="P22" s="106"/>
      <c r="Q22" s="106"/>
      <c r="R22" s="106"/>
      <c r="S22" s="106"/>
      <c r="T22" s="106"/>
      <c r="U22" s="274" t="str">
        <f>IF(AND($P$19&gt;=4,$P$19&lt;=9),"REVIEW","")</f>
        <v/>
      </c>
      <c r="V22" s="275"/>
      <c r="W22" s="276"/>
      <c r="X22" s="106"/>
      <c r="Y22" s="106"/>
    </row>
    <row r="23" spans="1:25" ht="16.5" customHeight="1" thickBot="1" x14ac:dyDescent="0.25">
      <c r="A23" s="106"/>
      <c r="B23" s="16" t="s">
        <v>56</v>
      </c>
      <c r="C23" s="12"/>
      <c r="D23" s="7">
        <v>0</v>
      </c>
      <c r="E23" s="106"/>
      <c r="F23" s="114"/>
      <c r="G23" s="106"/>
      <c r="H23" s="106"/>
      <c r="I23" s="9" t="s">
        <v>83</v>
      </c>
      <c r="J23" s="21"/>
      <c r="K23" s="3">
        <v>1</v>
      </c>
      <c r="L23" s="106"/>
      <c r="M23" s="106"/>
      <c r="N23" s="106"/>
      <c r="O23" s="106"/>
      <c r="P23" s="297" t="s">
        <v>35</v>
      </c>
      <c r="Q23" s="298"/>
      <c r="R23" s="299"/>
      <c r="S23" s="106"/>
      <c r="T23" s="106"/>
      <c r="U23" s="277"/>
      <c r="V23" s="278"/>
      <c r="W23" s="279"/>
      <c r="X23" s="106"/>
      <c r="Y23" s="106"/>
    </row>
    <row r="24" spans="1:25" ht="16.5" customHeight="1" thickBot="1" x14ac:dyDescent="0.3">
      <c r="A24" s="106"/>
      <c r="B24" s="16" t="s">
        <v>8</v>
      </c>
      <c r="C24" s="12"/>
      <c r="D24" s="7">
        <v>1</v>
      </c>
      <c r="E24" s="106"/>
      <c r="F24" s="112">
        <v>3</v>
      </c>
      <c r="G24" s="109" t="s">
        <v>49</v>
      </c>
      <c r="H24" s="106"/>
      <c r="I24" s="70" t="s">
        <v>129</v>
      </c>
      <c r="L24" s="106"/>
      <c r="M24" s="106"/>
      <c r="N24" s="106"/>
      <c r="O24" s="106"/>
      <c r="P24" s="300"/>
      <c r="Q24" s="301"/>
      <c r="R24" s="302"/>
      <c r="S24" s="106"/>
      <c r="T24" s="106"/>
      <c r="U24" s="280"/>
      <c r="V24" s="281"/>
      <c r="W24" s="282"/>
      <c r="X24" s="106"/>
      <c r="Y24" s="106"/>
    </row>
    <row r="25" spans="1:25" ht="13.5" thickBot="1" x14ac:dyDescent="0.25">
      <c r="A25" s="106"/>
      <c r="B25" s="16" t="s">
        <v>9</v>
      </c>
      <c r="C25" s="12"/>
      <c r="D25" s="7">
        <v>2</v>
      </c>
      <c r="E25" s="106"/>
      <c r="F25" s="106"/>
      <c r="G25" s="106"/>
      <c r="H25" s="106"/>
      <c r="I25" s="309" t="s">
        <v>30</v>
      </c>
      <c r="J25" s="295"/>
      <c r="K25" s="296"/>
      <c r="L25" s="106"/>
      <c r="M25" s="106"/>
      <c r="N25" s="106"/>
      <c r="O25" s="106"/>
      <c r="P25" s="297" t="s">
        <v>47</v>
      </c>
      <c r="Q25" s="298"/>
      <c r="R25" s="299"/>
      <c r="S25" s="106"/>
      <c r="T25" s="106"/>
      <c r="U25" s="106"/>
      <c r="V25" s="106"/>
      <c r="W25" s="106"/>
      <c r="X25" s="106"/>
      <c r="Y25" s="106"/>
    </row>
    <row r="26" spans="1:25" ht="13.5" customHeight="1" thickBot="1" x14ac:dyDescent="0.3">
      <c r="A26" s="106"/>
      <c r="B26" s="15" t="s">
        <v>57</v>
      </c>
      <c r="C26" s="20"/>
      <c r="D26" s="3">
        <v>3</v>
      </c>
      <c r="E26" s="106"/>
      <c r="F26" s="106"/>
      <c r="G26" s="106"/>
      <c r="H26" s="106"/>
      <c r="I26" s="13" t="s">
        <v>1</v>
      </c>
      <c r="J26" s="23"/>
      <c r="K26" s="6">
        <v>0</v>
      </c>
      <c r="L26" s="106"/>
      <c r="M26" s="5">
        <v>0</v>
      </c>
      <c r="N26" s="109" t="s">
        <v>49</v>
      </c>
      <c r="O26" s="106"/>
      <c r="P26" s="300"/>
      <c r="Q26" s="301"/>
      <c r="R26" s="302"/>
      <c r="S26" s="106"/>
      <c r="T26" s="106"/>
      <c r="U26" s="244" t="str">
        <f>IF(AND($P$19&gt;=10,$P$19&lt;=100),"REFER","")</f>
        <v/>
      </c>
      <c r="V26" s="245"/>
      <c r="W26" s="246"/>
      <c r="X26" s="106"/>
      <c r="Y26" s="106"/>
    </row>
    <row r="27" spans="1:25" ht="15.75" customHeight="1" thickBot="1" x14ac:dyDescent="0.25">
      <c r="A27" s="106"/>
      <c r="B27" s="111"/>
      <c r="C27" s="106"/>
      <c r="D27" s="106"/>
      <c r="E27" s="106"/>
      <c r="F27" s="106"/>
      <c r="G27" s="106"/>
      <c r="H27" s="106"/>
      <c r="I27" s="15" t="s">
        <v>0</v>
      </c>
      <c r="J27" s="21"/>
      <c r="K27" s="10" t="s">
        <v>5</v>
      </c>
      <c r="L27" s="106"/>
      <c r="M27" s="106"/>
      <c r="N27" s="106"/>
      <c r="O27" s="106"/>
      <c r="P27" s="259" t="s">
        <v>134</v>
      </c>
      <c r="Q27" s="260"/>
      <c r="R27" s="261"/>
      <c r="S27" s="106"/>
      <c r="T27" s="106"/>
      <c r="U27" s="247"/>
      <c r="V27" s="248"/>
      <c r="W27" s="249"/>
      <c r="X27" s="106"/>
      <c r="Y27" s="106"/>
    </row>
    <row r="28" spans="1:25" ht="15.75" customHeight="1" thickBot="1" x14ac:dyDescent="0.25">
      <c r="A28" s="106"/>
      <c r="B28" s="47" t="s">
        <v>11</v>
      </c>
      <c r="C28" s="45" t="s">
        <v>10</v>
      </c>
      <c r="D28" s="46" t="s">
        <v>12</v>
      </c>
      <c r="E28" s="106"/>
      <c r="F28" s="106"/>
      <c r="G28" s="106"/>
      <c r="H28" s="106"/>
      <c r="L28" s="106"/>
      <c r="M28" s="106"/>
      <c r="N28" s="106"/>
      <c r="O28" s="106"/>
      <c r="P28" s="262"/>
      <c r="Q28" s="263"/>
      <c r="R28" s="264"/>
      <c r="S28" s="106"/>
      <c r="T28" s="106"/>
      <c r="U28" s="250"/>
      <c r="V28" s="251"/>
      <c r="W28" s="252"/>
      <c r="X28" s="106"/>
      <c r="Y28" s="106"/>
    </row>
    <row r="29" spans="1:25" ht="16.5" thickTop="1" thickBot="1" x14ac:dyDescent="0.3">
      <c r="A29" s="106"/>
      <c r="B29" s="22" t="s">
        <v>13</v>
      </c>
      <c r="C29" s="24">
        <v>0</v>
      </c>
      <c r="D29" s="25" t="s">
        <v>13</v>
      </c>
      <c r="E29" s="106"/>
      <c r="F29" s="28">
        <f>B34+D34</f>
        <v>0</v>
      </c>
      <c r="G29" s="106"/>
      <c r="H29" s="106"/>
      <c r="I29" s="309" t="s">
        <v>15</v>
      </c>
      <c r="J29" s="295"/>
      <c r="K29" s="296"/>
      <c r="L29" s="106"/>
      <c r="M29" s="106"/>
      <c r="N29" s="106"/>
      <c r="O29" s="106"/>
      <c r="P29" s="310" t="s">
        <v>37</v>
      </c>
      <c r="Q29" s="311"/>
      <c r="R29" s="312"/>
      <c r="S29" s="106"/>
      <c r="T29" s="106"/>
      <c r="U29" s="106"/>
      <c r="V29" s="106"/>
      <c r="W29" s="106"/>
      <c r="X29" s="106"/>
      <c r="Y29" s="106"/>
    </row>
    <row r="30" spans="1:25" ht="14.25" thickTop="1" thickBot="1" x14ac:dyDescent="0.25">
      <c r="A30" s="106"/>
      <c r="B30" s="16" t="s">
        <v>59</v>
      </c>
      <c r="C30" s="2">
        <v>1</v>
      </c>
      <c r="D30" s="26" t="s">
        <v>59</v>
      </c>
      <c r="E30" s="106"/>
      <c r="F30" s="106"/>
      <c r="G30" s="106"/>
      <c r="H30" s="106"/>
      <c r="I30" s="22" t="s">
        <v>16</v>
      </c>
      <c r="J30" s="23"/>
      <c r="K30" s="38">
        <v>0</v>
      </c>
      <c r="L30" s="106"/>
      <c r="M30" s="106"/>
      <c r="N30" s="106"/>
      <c r="O30" s="106"/>
      <c r="P30" s="310"/>
      <c r="Q30" s="311"/>
      <c r="R30" s="312"/>
      <c r="S30" s="106"/>
      <c r="T30" s="106"/>
      <c r="U30" s="309" t="s">
        <v>40</v>
      </c>
      <c r="V30" s="295"/>
      <c r="W30" s="296"/>
      <c r="X30" s="106"/>
      <c r="Y30" s="106"/>
    </row>
    <row r="31" spans="1:25" ht="15" x14ac:dyDescent="0.25">
      <c r="A31" s="106"/>
      <c r="B31" s="16" t="s">
        <v>60</v>
      </c>
      <c r="C31" s="2">
        <v>2</v>
      </c>
      <c r="D31" s="26" t="s">
        <v>60</v>
      </c>
      <c r="E31" s="106"/>
      <c r="F31" s="106"/>
      <c r="G31" s="106"/>
      <c r="H31" s="106"/>
      <c r="I31" s="16" t="s">
        <v>17</v>
      </c>
      <c r="J31" s="1"/>
      <c r="K31" s="37">
        <v>0</v>
      </c>
      <c r="L31" s="106"/>
      <c r="M31" s="5">
        <v>0</v>
      </c>
      <c r="N31" s="109" t="s">
        <v>49</v>
      </c>
      <c r="O31" s="106"/>
      <c r="P31" s="310" t="s">
        <v>38</v>
      </c>
      <c r="Q31" s="311"/>
      <c r="R31" s="312"/>
      <c r="S31" s="106"/>
      <c r="T31" s="106"/>
      <c r="U31" s="13" t="s">
        <v>84</v>
      </c>
      <c r="V31" s="23"/>
      <c r="W31" s="40" t="s">
        <v>41</v>
      </c>
      <c r="X31" s="106"/>
      <c r="Y31" s="106"/>
    </row>
    <row r="32" spans="1:25" ht="15.75" thickBot="1" x14ac:dyDescent="0.3">
      <c r="A32" s="106"/>
      <c r="B32" s="15" t="s">
        <v>61</v>
      </c>
      <c r="C32" s="83" t="s">
        <v>120</v>
      </c>
      <c r="D32" s="27" t="s">
        <v>61</v>
      </c>
      <c r="E32" s="106"/>
      <c r="F32" s="106"/>
      <c r="G32" s="106"/>
      <c r="H32" s="106"/>
      <c r="I32" s="15" t="s">
        <v>2</v>
      </c>
      <c r="J32" s="21"/>
      <c r="K32" s="10" t="s">
        <v>5</v>
      </c>
      <c r="L32" s="106"/>
      <c r="M32" s="106"/>
      <c r="N32" s="106"/>
      <c r="O32" s="106"/>
      <c r="P32" s="310"/>
      <c r="Q32" s="311"/>
      <c r="R32" s="312"/>
      <c r="S32" s="106"/>
      <c r="T32" s="106"/>
      <c r="U32" s="39" t="s">
        <v>85</v>
      </c>
      <c r="V32" s="1"/>
      <c r="W32" s="41" t="s">
        <v>42</v>
      </c>
      <c r="X32" s="106"/>
      <c r="Y32" s="106"/>
    </row>
    <row r="33" spans="1:25" ht="15.75" thickBot="1" x14ac:dyDescent="0.3">
      <c r="A33" s="106"/>
      <c r="B33" s="107" t="s">
        <v>62</v>
      </c>
      <c r="C33" s="105" t="s">
        <v>121</v>
      </c>
      <c r="D33" s="106" t="s">
        <v>52</v>
      </c>
      <c r="E33" s="106"/>
      <c r="F33" s="106"/>
      <c r="G33" s="106"/>
      <c r="H33" s="106"/>
      <c r="L33" s="106"/>
      <c r="M33" s="106"/>
      <c r="N33" s="106"/>
      <c r="O33" s="106"/>
      <c r="P33" s="310" t="s">
        <v>39</v>
      </c>
      <c r="Q33" s="311"/>
      <c r="R33" s="312"/>
      <c r="S33" s="106"/>
      <c r="T33" s="106"/>
      <c r="U33" s="9" t="s">
        <v>43</v>
      </c>
      <c r="V33" s="115"/>
      <c r="W33" s="42" t="s">
        <v>5</v>
      </c>
      <c r="X33" s="116">
        <v>500000</v>
      </c>
      <c r="Y33" s="106"/>
    </row>
    <row r="34" spans="1:25" ht="15.75" thickBot="1" x14ac:dyDescent="0.3">
      <c r="A34" s="109" t="s">
        <v>44</v>
      </c>
      <c r="B34" s="5">
        <v>0</v>
      </c>
      <c r="D34" s="5">
        <v>0</v>
      </c>
      <c r="E34" s="106"/>
      <c r="F34" s="106"/>
      <c r="G34" s="106"/>
      <c r="H34" s="106"/>
      <c r="I34" s="309" t="s">
        <v>18</v>
      </c>
      <c r="J34" s="295"/>
      <c r="K34" s="296"/>
      <c r="L34" s="106"/>
      <c r="M34" s="106"/>
      <c r="N34" s="106"/>
      <c r="O34" s="106"/>
      <c r="P34" s="313"/>
      <c r="Q34" s="314"/>
      <c r="R34" s="315"/>
      <c r="S34" s="106"/>
      <c r="T34" s="106"/>
      <c r="U34" s="11" t="s">
        <v>48</v>
      </c>
      <c r="V34" s="29"/>
      <c r="W34" s="43"/>
      <c r="X34" s="106"/>
      <c r="Y34" s="106"/>
    </row>
    <row r="35" spans="1:25" ht="15" x14ac:dyDescent="0.25">
      <c r="A35" s="106"/>
      <c r="B35" s="316" t="s">
        <v>128</v>
      </c>
      <c r="C35" s="316"/>
      <c r="D35" s="316"/>
      <c r="E35" s="106"/>
      <c r="F35" s="106"/>
      <c r="G35" s="106"/>
      <c r="H35" s="106"/>
      <c r="I35" s="22" t="s">
        <v>19</v>
      </c>
      <c r="J35" s="23"/>
      <c r="K35" s="6">
        <v>-1</v>
      </c>
      <c r="L35" s="106"/>
      <c r="M35" s="5">
        <v>0</v>
      </c>
      <c r="N35" s="109" t="s">
        <v>49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1:25" x14ac:dyDescent="0.2">
      <c r="A36" s="106"/>
      <c r="B36" s="106"/>
      <c r="C36" s="106"/>
      <c r="D36" s="106"/>
      <c r="E36" s="106"/>
      <c r="F36" s="106"/>
      <c r="G36" s="106"/>
      <c r="H36" s="106"/>
      <c r="I36" s="16" t="s">
        <v>20</v>
      </c>
      <c r="J36" s="1"/>
      <c r="K36" s="7">
        <v>0</v>
      </c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1:25" ht="13.5" thickBot="1" x14ac:dyDescent="0.25">
      <c r="A37" s="106"/>
      <c r="B37" s="106"/>
      <c r="C37" s="106"/>
      <c r="D37" s="106"/>
      <c r="E37" s="106"/>
      <c r="F37" s="106"/>
      <c r="G37" s="106"/>
      <c r="H37" s="106"/>
      <c r="I37" s="15" t="s">
        <v>73</v>
      </c>
      <c r="J37" s="21"/>
      <c r="K37" s="3">
        <v>2</v>
      </c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2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paperSize="5" scale="6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selection activeCell="D1" sqref="D1:F1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5" ht="15.75" thickBot="1" x14ac:dyDescent="0.3">
      <c r="A1" s="105" t="s">
        <v>46</v>
      </c>
      <c r="B1" s="106"/>
      <c r="C1" s="106"/>
      <c r="D1" s="303" t="s">
        <v>135</v>
      </c>
      <c r="E1" s="304"/>
      <c r="F1" s="305"/>
      <c r="G1" s="106"/>
      <c r="H1" s="106"/>
      <c r="I1" s="306" t="s">
        <v>123</v>
      </c>
      <c r="J1" s="307"/>
      <c r="K1" s="308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3.5" thickBot="1" x14ac:dyDescent="0.25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3.5" thickBot="1" x14ac:dyDescent="0.25">
      <c r="A3" s="106"/>
      <c r="B3" s="106"/>
      <c r="C3" s="106"/>
      <c r="D3" s="106"/>
      <c r="E3" s="106"/>
      <c r="F3" s="106"/>
      <c r="G3" s="106"/>
      <c r="H3" s="106"/>
      <c r="I3" s="54" t="s">
        <v>29</v>
      </c>
      <c r="J3" s="55"/>
      <c r="K3" s="56"/>
      <c r="L3" s="106"/>
      <c r="M3" s="106"/>
      <c r="N3" s="106"/>
      <c r="O3" s="106"/>
      <c r="P3" s="309" t="s">
        <v>21</v>
      </c>
      <c r="Q3" s="295"/>
      <c r="R3" s="296"/>
      <c r="S3" s="106"/>
      <c r="U3" s="106"/>
      <c r="V3" s="106"/>
      <c r="W3" s="106"/>
      <c r="X3" s="106"/>
      <c r="Y3" s="106"/>
    </row>
    <row r="4" spans="1:25" ht="13.5" thickBot="1" x14ac:dyDescent="0.25">
      <c r="A4" s="106"/>
      <c r="B4" s="309" t="s">
        <v>66</v>
      </c>
      <c r="C4" s="295"/>
      <c r="D4" s="296"/>
      <c r="E4" s="106"/>
      <c r="F4" s="106"/>
      <c r="G4" s="106"/>
      <c r="H4" s="106"/>
      <c r="I4" s="13" t="s">
        <v>77</v>
      </c>
      <c r="J4" s="23"/>
      <c r="K4" s="6">
        <v>0</v>
      </c>
      <c r="L4" s="106"/>
      <c r="M4" s="106"/>
      <c r="N4" s="106"/>
      <c r="O4" s="106"/>
      <c r="P4" s="22" t="s">
        <v>22</v>
      </c>
      <c r="Q4" s="23"/>
      <c r="R4" s="6">
        <v>-1</v>
      </c>
      <c r="S4" s="106"/>
      <c r="T4" s="106"/>
      <c r="U4" s="106"/>
      <c r="V4" s="106"/>
      <c r="W4" s="106"/>
      <c r="X4" s="106"/>
      <c r="Y4" s="106"/>
    </row>
    <row r="5" spans="1:25" ht="15" x14ac:dyDescent="0.25">
      <c r="A5" s="106"/>
      <c r="B5" s="13" t="s">
        <v>67</v>
      </c>
      <c r="C5" s="19" t="s">
        <v>68</v>
      </c>
      <c r="D5" s="14" t="s">
        <v>69</v>
      </c>
      <c r="E5" s="106"/>
      <c r="F5" s="106"/>
      <c r="G5" s="106"/>
      <c r="H5" s="106"/>
      <c r="I5" s="8" t="s">
        <v>78</v>
      </c>
      <c r="J5" s="1"/>
      <c r="K5" s="7">
        <v>1</v>
      </c>
      <c r="L5" s="106"/>
      <c r="M5" s="5">
        <v>1</v>
      </c>
      <c r="N5" s="109" t="s">
        <v>49</v>
      </c>
      <c r="O5" s="106"/>
      <c r="P5" s="16" t="s">
        <v>20</v>
      </c>
      <c r="Q5" s="1"/>
      <c r="R5" s="7">
        <v>0</v>
      </c>
      <c r="S5" s="106"/>
      <c r="T5" s="5">
        <v>-1</v>
      </c>
      <c r="U5" s="109" t="s">
        <v>49</v>
      </c>
      <c r="V5" s="106"/>
      <c r="W5" s="106"/>
      <c r="X5" s="106"/>
      <c r="Y5" s="106"/>
    </row>
    <row r="6" spans="1:25" ht="15.75" thickBot="1" x14ac:dyDescent="0.3">
      <c r="A6" s="109" t="s">
        <v>44</v>
      </c>
      <c r="B6" s="30">
        <v>99000</v>
      </c>
      <c r="C6" s="31">
        <v>99000</v>
      </c>
      <c r="D6" s="32">
        <v>86000</v>
      </c>
      <c r="E6" s="109" t="s">
        <v>45</v>
      </c>
      <c r="F6" s="106"/>
      <c r="G6" s="106"/>
      <c r="H6" s="106"/>
      <c r="I6" s="8" t="s">
        <v>79</v>
      </c>
      <c r="J6" s="1"/>
      <c r="K6" s="7">
        <v>2</v>
      </c>
      <c r="L6" s="106"/>
      <c r="M6" s="106"/>
      <c r="N6" s="106"/>
      <c r="O6" s="106"/>
      <c r="P6" s="15" t="s">
        <v>23</v>
      </c>
      <c r="Q6" s="21"/>
      <c r="R6" s="3">
        <v>2</v>
      </c>
      <c r="S6" s="106"/>
      <c r="T6" s="106"/>
      <c r="U6" s="106"/>
      <c r="V6" s="106"/>
      <c r="W6" s="106"/>
      <c r="X6" s="106"/>
      <c r="Y6" s="106"/>
    </row>
    <row r="7" spans="1:25" ht="13.5" thickBot="1" x14ac:dyDescent="0.25">
      <c r="A7" s="106"/>
      <c r="B7" s="101" t="s">
        <v>32</v>
      </c>
      <c r="C7" s="102" t="s">
        <v>33</v>
      </c>
      <c r="D7" s="103" t="s">
        <v>14</v>
      </c>
      <c r="E7" s="106"/>
      <c r="F7" s="106"/>
      <c r="G7" s="106"/>
      <c r="H7" s="106"/>
      <c r="I7" s="9" t="s">
        <v>80</v>
      </c>
      <c r="J7" s="21"/>
      <c r="K7" s="10" t="s">
        <v>5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6.5" thickTop="1" thickBot="1" x14ac:dyDescent="0.3">
      <c r="A8" s="109" t="s">
        <v>50</v>
      </c>
      <c r="B8" s="34">
        <v>97000</v>
      </c>
      <c r="C8" s="35">
        <f>(B8/D8)-100%</f>
        <v>2.4647887323943518E-2</v>
      </c>
      <c r="D8" s="33">
        <f>(B6+C6+D6)/3</f>
        <v>94666.666666666672</v>
      </c>
      <c r="E8" s="106"/>
      <c r="F8" s="28">
        <f>IF(B8&gt;=X33,3,0)</f>
        <v>0</v>
      </c>
      <c r="G8" s="106"/>
      <c r="H8" s="106"/>
      <c r="I8" s="60" t="s">
        <v>106</v>
      </c>
      <c r="J8" s="61" t="s">
        <v>105</v>
      </c>
      <c r="K8" s="62" t="s">
        <v>107</v>
      </c>
      <c r="L8" s="106"/>
      <c r="M8" s="106"/>
      <c r="N8" s="106"/>
      <c r="O8" s="106"/>
      <c r="P8" s="309" t="s">
        <v>24</v>
      </c>
      <c r="Q8" s="295"/>
      <c r="R8" s="296"/>
      <c r="S8" s="106"/>
      <c r="T8" s="106"/>
      <c r="U8" s="106"/>
      <c r="V8" s="106"/>
      <c r="W8" s="106"/>
      <c r="X8" s="106"/>
      <c r="Y8" s="106"/>
    </row>
    <row r="9" spans="1:25" ht="15.75" thickBot="1" x14ac:dyDescent="0.3">
      <c r="A9" s="106"/>
      <c r="B9" s="13" t="s">
        <v>70</v>
      </c>
      <c r="C9" s="23"/>
      <c r="D9" s="36">
        <v>0</v>
      </c>
      <c r="E9" s="106"/>
      <c r="G9" s="106"/>
      <c r="H9" s="106"/>
      <c r="I9" s="79" t="s">
        <v>104</v>
      </c>
      <c r="J9" s="80">
        <v>1470</v>
      </c>
      <c r="K9" s="81" t="s">
        <v>108</v>
      </c>
      <c r="L9" s="106"/>
      <c r="M9" s="106"/>
      <c r="N9" s="106"/>
      <c r="O9" s="106"/>
      <c r="P9" s="22" t="s">
        <v>25</v>
      </c>
      <c r="Q9" s="23"/>
      <c r="R9" s="6">
        <v>-1</v>
      </c>
      <c r="S9" s="106"/>
      <c r="T9" s="106"/>
      <c r="U9" s="106"/>
      <c r="V9" s="106"/>
      <c r="W9" s="106"/>
      <c r="X9" s="106"/>
      <c r="Y9" s="106"/>
    </row>
    <row r="10" spans="1:25" ht="15.75" thickBot="1" x14ac:dyDescent="0.3">
      <c r="A10" s="106"/>
      <c r="B10" s="8" t="s">
        <v>71</v>
      </c>
      <c r="C10" s="1"/>
      <c r="D10" s="37">
        <v>2</v>
      </c>
      <c r="E10" s="106"/>
      <c r="F10" s="5">
        <v>0</v>
      </c>
      <c r="G10" s="109" t="s">
        <v>49</v>
      </c>
      <c r="H10" s="106"/>
      <c r="I10" s="57" t="s">
        <v>101</v>
      </c>
      <c r="J10" s="63">
        <v>1282</v>
      </c>
      <c r="K10" s="76">
        <f>ABS((J10/$J$9)-100%)</f>
        <v>0.12789115646258509</v>
      </c>
      <c r="L10" s="106"/>
      <c r="M10" s="106"/>
      <c r="N10" s="106"/>
      <c r="O10" s="106"/>
      <c r="P10" s="16" t="s">
        <v>26</v>
      </c>
      <c r="Q10" s="1"/>
      <c r="R10" s="7">
        <v>0</v>
      </c>
      <c r="S10" s="106"/>
      <c r="T10" s="5">
        <v>0</v>
      </c>
      <c r="U10" s="109" t="s">
        <v>49</v>
      </c>
      <c r="V10" s="106"/>
      <c r="W10" s="106"/>
      <c r="X10" s="106"/>
      <c r="Y10" s="106"/>
    </row>
    <row r="11" spans="1:25" ht="16.5" thickTop="1" thickBot="1" x14ac:dyDescent="0.3">
      <c r="A11" s="106"/>
      <c r="B11" s="9" t="s">
        <v>72</v>
      </c>
      <c r="C11" s="21"/>
      <c r="D11" s="90" t="s">
        <v>5</v>
      </c>
      <c r="E11" s="106"/>
      <c r="F11" s="106"/>
      <c r="G11" s="106"/>
      <c r="H11" s="106"/>
      <c r="I11" s="58" t="s">
        <v>102</v>
      </c>
      <c r="J11" s="64">
        <v>1392</v>
      </c>
      <c r="K11" s="77">
        <f>ABS((J11/$J$9)-100%)</f>
        <v>5.3061224489795888E-2</v>
      </c>
      <c r="L11" s="106"/>
      <c r="M11" s="106"/>
      <c r="N11" s="106"/>
      <c r="O11" s="106"/>
      <c r="P11" s="15" t="s">
        <v>27</v>
      </c>
      <c r="Q11" s="21"/>
      <c r="R11" s="3">
        <v>2</v>
      </c>
      <c r="S11" s="106"/>
      <c r="T11" s="106"/>
      <c r="U11" s="106"/>
      <c r="V11" s="106"/>
      <c r="W11" s="106"/>
      <c r="X11" s="106"/>
      <c r="Y11" s="106"/>
    </row>
    <row r="12" spans="1:25" ht="16.5" thickTop="1" thickBot="1" x14ac:dyDescent="0.3">
      <c r="A12" s="106"/>
      <c r="B12" s="106"/>
      <c r="C12" s="106"/>
      <c r="D12" s="106"/>
      <c r="E12" s="106"/>
      <c r="F12" s="106"/>
      <c r="G12" s="106"/>
      <c r="H12" s="106"/>
      <c r="I12" s="59" t="s">
        <v>103</v>
      </c>
      <c r="J12" s="65">
        <v>1495</v>
      </c>
      <c r="K12" s="78">
        <f>ABS((J12/$J$9)-100%)</f>
        <v>1.7006802721088343E-2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3.5" thickBot="1" x14ac:dyDescent="0.25">
      <c r="A13" s="106"/>
      <c r="B13" s="309" t="s">
        <v>3</v>
      </c>
      <c r="C13" s="295"/>
      <c r="D13" s="296"/>
      <c r="E13" s="106"/>
      <c r="F13" s="106"/>
      <c r="G13" s="106"/>
      <c r="H13" s="106"/>
      <c r="I13" s="106"/>
      <c r="J13" s="110" t="s">
        <v>116</v>
      </c>
      <c r="K13" s="106"/>
      <c r="L13" s="106"/>
      <c r="M13" s="106"/>
      <c r="N13" s="106"/>
      <c r="O13" s="106"/>
      <c r="P13" s="309" t="s">
        <v>28</v>
      </c>
      <c r="Q13" s="295"/>
      <c r="R13" s="296"/>
      <c r="S13" s="106"/>
      <c r="T13" s="106"/>
      <c r="U13" s="106"/>
      <c r="V13" s="106"/>
      <c r="W13" s="106"/>
      <c r="X13" s="106"/>
      <c r="Y13" s="106"/>
    </row>
    <row r="14" spans="1:25" ht="13.5" thickBot="1" x14ac:dyDescent="0.25">
      <c r="A14" s="106"/>
      <c r="B14" s="8" t="s">
        <v>53</v>
      </c>
      <c r="C14" s="1"/>
      <c r="D14" s="7">
        <v>-1</v>
      </c>
      <c r="E14" s="106"/>
      <c r="F14" s="106"/>
      <c r="G14" s="106"/>
      <c r="H14" s="106"/>
      <c r="I14" s="309" t="s">
        <v>31</v>
      </c>
      <c r="J14" s="295"/>
      <c r="K14" s="296"/>
      <c r="L14" s="106"/>
      <c r="M14" s="106"/>
      <c r="N14" s="106"/>
      <c r="O14" s="106"/>
      <c r="P14" s="13" t="s">
        <v>74</v>
      </c>
      <c r="Q14" s="23"/>
      <c r="R14" s="6">
        <v>-1</v>
      </c>
      <c r="S14" s="106"/>
      <c r="T14" s="106"/>
      <c r="U14" s="106"/>
      <c r="V14" s="106"/>
      <c r="W14" s="106"/>
      <c r="X14" s="106"/>
      <c r="Y14" s="106"/>
    </row>
    <row r="15" spans="1:25" ht="15.75" thickBot="1" x14ac:dyDescent="0.3">
      <c r="A15" s="106"/>
      <c r="B15" s="8" t="s">
        <v>54</v>
      </c>
      <c r="C15" s="17"/>
      <c r="D15" s="7">
        <v>0</v>
      </c>
      <c r="E15" s="106"/>
      <c r="F15" s="5">
        <v>3</v>
      </c>
      <c r="G15" s="109" t="s">
        <v>49</v>
      </c>
      <c r="H15" s="106"/>
      <c r="I15" s="13" t="s">
        <v>63</v>
      </c>
      <c r="J15" s="23"/>
      <c r="K15" s="6">
        <v>-1</v>
      </c>
      <c r="L15" s="106"/>
      <c r="M15" s="106"/>
      <c r="N15" s="106"/>
      <c r="O15" s="106"/>
      <c r="P15" s="39" t="s">
        <v>75</v>
      </c>
      <c r="Q15" s="1"/>
      <c r="R15" s="7">
        <v>0</v>
      </c>
      <c r="S15" s="106"/>
      <c r="T15" s="5">
        <v>-1</v>
      </c>
      <c r="U15" s="109" t="s">
        <v>49</v>
      </c>
      <c r="V15" s="106"/>
      <c r="W15" s="106"/>
      <c r="X15" s="106"/>
      <c r="Y15" s="106"/>
    </row>
    <row r="16" spans="1:25" ht="16.5" thickTop="1" thickBot="1" x14ac:dyDescent="0.3">
      <c r="A16" s="106"/>
      <c r="B16" s="8" t="s">
        <v>55</v>
      </c>
      <c r="C16" s="17"/>
      <c r="D16" s="7">
        <v>1</v>
      </c>
      <c r="E16" s="106"/>
      <c r="F16" s="106"/>
      <c r="G16" s="106"/>
      <c r="H16" s="106"/>
      <c r="I16" s="8" t="s">
        <v>64</v>
      </c>
      <c r="J16" s="1"/>
      <c r="K16" s="7">
        <v>0</v>
      </c>
      <c r="L16" s="106"/>
      <c r="M16" s="28">
        <f>I19+J19+K19</f>
        <v>-1</v>
      </c>
      <c r="N16" s="106"/>
      <c r="O16" s="106"/>
      <c r="P16" s="15" t="s">
        <v>76</v>
      </c>
      <c r="Q16" s="21"/>
      <c r="R16" s="3">
        <v>2</v>
      </c>
      <c r="S16" s="106"/>
      <c r="T16" s="106"/>
      <c r="U16" s="106"/>
      <c r="V16" s="106"/>
      <c r="W16" s="106"/>
      <c r="X16" s="106"/>
      <c r="Y16" s="106"/>
    </row>
    <row r="17" spans="1:25" ht="14.25" thickTop="1" thickBot="1" x14ac:dyDescent="0.25">
      <c r="A17" s="106"/>
      <c r="B17" s="9" t="s">
        <v>4</v>
      </c>
      <c r="C17" s="18"/>
      <c r="D17" s="90" t="s">
        <v>5</v>
      </c>
      <c r="E17" s="106"/>
      <c r="F17" s="106"/>
      <c r="G17" s="106"/>
      <c r="H17" s="106"/>
      <c r="I17" s="15" t="s">
        <v>65</v>
      </c>
      <c r="J17" s="21"/>
      <c r="K17" s="3">
        <v>1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3.5" customHeight="1" thickBot="1" x14ac:dyDescent="0.25">
      <c r="A18" s="106"/>
      <c r="B18" s="106"/>
      <c r="C18" s="106"/>
      <c r="D18" s="106"/>
      <c r="E18" s="106"/>
      <c r="F18" s="106"/>
      <c r="G18" s="106"/>
      <c r="H18" s="106"/>
      <c r="I18" s="12" t="s">
        <v>58</v>
      </c>
      <c r="L18" s="106"/>
      <c r="M18" s="106"/>
      <c r="N18" s="106"/>
      <c r="O18" s="106"/>
      <c r="P18" s="309" t="s">
        <v>34</v>
      </c>
      <c r="Q18" s="295"/>
      <c r="R18" s="296"/>
      <c r="S18" s="106"/>
      <c r="T18" s="106"/>
      <c r="U18" s="265" t="str">
        <f>IF(AND($P$19&gt;=-10,$P$19&lt;=3),"ACCEPT","")</f>
        <v/>
      </c>
      <c r="V18" s="266"/>
      <c r="W18" s="267"/>
      <c r="X18" s="106"/>
      <c r="Y18" s="106"/>
    </row>
    <row r="19" spans="1:25" ht="15.75" customHeight="1" x14ac:dyDescent="0.25">
      <c r="A19" s="106"/>
      <c r="B19" s="13" t="s">
        <v>6</v>
      </c>
      <c r="C19" s="19"/>
      <c r="D19" s="91" t="s">
        <v>5</v>
      </c>
      <c r="E19" s="106"/>
      <c r="F19" s="106"/>
      <c r="G19" s="106"/>
      <c r="H19" s="109" t="s">
        <v>51</v>
      </c>
      <c r="I19" s="5">
        <v>-1</v>
      </c>
      <c r="J19" s="5">
        <v>0</v>
      </c>
      <c r="K19" s="5">
        <v>0</v>
      </c>
      <c r="L19" s="106"/>
      <c r="M19" s="106"/>
      <c r="N19" s="106"/>
      <c r="O19" s="106"/>
      <c r="P19" s="232">
        <f>F15+F20+F24+F29+M16+F10+M31+M35+T5+T10+T15+M22+M26+M5+F8</f>
        <v>4</v>
      </c>
      <c r="Q19" s="233"/>
      <c r="R19" s="234"/>
      <c r="S19" s="106"/>
      <c r="T19" s="106"/>
      <c r="U19" s="268"/>
      <c r="V19" s="269"/>
      <c r="W19" s="270"/>
      <c r="X19" s="106"/>
      <c r="Y19" s="106"/>
    </row>
    <row r="20" spans="1:25" ht="13.5" customHeight="1" thickBot="1" x14ac:dyDescent="0.3">
      <c r="A20" s="106"/>
      <c r="B20" s="15" t="s">
        <v>7</v>
      </c>
      <c r="C20" s="20"/>
      <c r="D20" s="3">
        <v>0</v>
      </c>
      <c r="E20" s="106"/>
      <c r="F20" s="5">
        <v>0</v>
      </c>
      <c r="G20" s="109" t="s">
        <v>49</v>
      </c>
      <c r="H20" s="106"/>
      <c r="L20" s="106"/>
      <c r="M20" s="106"/>
      <c r="N20" s="106"/>
      <c r="O20" s="106"/>
      <c r="P20" s="235"/>
      <c r="Q20" s="236"/>
      <c r="R20" s="237"/>
      <c r="S20" s="106"/>
      <c r="T20" s="106"/>
      <c r="U20" s="271"/>
      <c r="V20" s="272"/>
      <c r="W20" s="273"/>
      <c r="X20" s="106"/>
      <c r="Y20" s="106"/>
    </row>
    <row r="21" spans="1:25" ht="13.5" thickBot="1" x14ac:dyDescent="0.25">
      <c r="A21" s="106"/>
      <c r="B21" s="106"/>
      <c r="C21" s="106"/>
      <c r="D21" s="106"/>
      <c r="E21" s="106"/>
      <c r="F21" s="113"/>
      <c r="G21" s="106"/>
      <c r="H21" s="106"/>
      <c r="I21" s="309" t="s">
        <v>81</v>
      </c>
      <c r="J21" s="295"/>
      <c r="K21" s="29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3.5" customHeight="1" thickBot="1" x14ac:dyDescent="0.3">
      <c r="A22" s="106"/>
      <c r="B22" s="226" t="s">
        <v>86</v>
      </c>
      <c r="C22" s="295"/>
      <c r="D22" s="296"/>
      <c r="E22" s="106"/>
      <c r="F22" s="108"/>
      <c r="G22" s="106"/>
      <c r="H22" s="106"/>
      <c r="I22" s="22" t="s">
        <v>82</v>
      </c>
      <c r="J22" s="23"/>
      <c r="K22" s="6">
        <v>0</v>
      </c>
      <c r="L22" s="106"/>
      <c r="M22" s="5">
        <v>0</v>
      </c>
      <c r="N22" s="109" t="s">
        <v>49</v>
      </c>
      <c r="O22" s="106"/>
      <c r="P22" s="106"/>
      <c r="Q22" s="106"/>
      <c r="R22" s="106"/>
      <c r="S22" s="106"/>
      <c r="T22" s="106"/>
      <c r="U22" s="274" t="str">
        <f>IF(AND($P$19&gt;=4,$P$19&lt;=9),"REVIEW","")</f>
        <v>REVIEW</v>
      </c>
      <c r="V22" s="275"/>
      <c r="W22" s="276"/>
      <c r="X22" s="106"/>
      <c r="Y22" s="106"/>
    </row>
    <row r="23" spans="1:25" ht="16.5" customHeight="1" thickBot="1" x14ac:dyDescent="0.25">
      <c r="A23" s="106"/>
      <c r="B23" s="16" t="s">
        <v>56</v>
      </c>
      <c r="C23" s="12"/>
      <c r="D23" s="7">
        <v>0</v>
      </c>
      <c r="E23" s="106"/>
      <c r="F23" s="114"/>
      <c r="G23" s="106"/>
      <c r="H23" s="106"/>
      <c r="I23" s="9" t="s">
        <v>83</v>
      </c>
      <c r="J23" s="21"/>
      <c r="K23" s="3">
        <v>1</v>
      </c>
      <c r="L23" s="106"/>
      <c r="M23" s="106"/>
      <c r="N23" s="106"/>
      <c r="O23" s="106"/>
      <c r="P23" s="297" t="s">
        <v>35</v>
      </c>
      <c r="Q23" s="298"/>
      <c r="R23" s="299"/>
      <c r="S23" s="106"/>
      <c r="T23" s="106"/>
      <c r="U23" s="277"/>
      <c r="V23" s="278"/>
      <c r="W23" s="279"/>
      <c r="X23" s="106"/>
      <c r="Y23" s="106"/>
    </row>
    <row r="24" spans="1:25" ht="16.5" customHeight="1" thickBot="1" x14ac:dyDescent="0.3">
      <c r="A24" s="106"/>
      <c r="B24" s="16" t="s">
        <v>8</v>
      </c>
      <c r="C24" s="12"/>
      <c r="D24" s="7">
        <v>1</v>
      </c>
      <c r="E24" s="106"/>
      <c r="F24" s="112">
        <v>3</v>
      </c>
      <c r="G24" s="109" t="s">
        <v>49</v>
      </c>
      <c r="H24" s="106"/>
      <c r="I24" s="70" t="s">
        <v>129</v>
      </c>
      <c r="L24" s="106"/>
      <c r="M24" s="106"/>
      <c r="N24" s="106"/>
      <c r="O24" s="106"/>
      <c r="P24" s="300"/>
      <c r="Q24" s="301"/>
      <c r="R24" s="302"/>
      <c r="S24" s="106"/>
      <c r="T24" s="106"/>
      <c r="U24" s="280"/>
      <c r="V24" s="281"/>
      <c r="W24" s="282"/>
      <c r="X24" s="106"/>
      <c r="Y24" s="106"/>
    </row>
    <row r="25" spans="1:25" ht="13.5" thickBot="1" x14ac:dyDescent="0.25">
      <c r="A25" s="106"/>
      <c r="B25" s="16" t="s">
        <v>9</v>
      </c>
      <c r="C25" s="12"/>
      <c r="D25" s="7">
        <v>2</v>
      </c>
      <c r="E25" s="106"/>
      <c r="F25" s="106"/>
      <c r="G25" s="106"/>
      <c r="H25" s="106"/>
      <c r="I25" s="309" t="s">
        <v>30</v>
      </c>
      <c r="J25" s="295"/>
      <c r="K25" s="296"/>
      <c r="L25" s="106"/>
      <c r="M25" s="106"/>
      <c r="N25" s="106"/>
      <c r="O25" s="106"/>
      <c r="P25" s="297" t="s">
        <v>47</v>
      </c>
      <c r="Q25" s="298"/>
      <c r="R25" s="299"/>
      <c r="S25" s="106"/>
      <c r="T25" s="106"/>
      <c r="U25" s="106"/>
      <c r="V25" s="106"/>
      <c r="W25" s="106"/>
      <c r="X25" s="106"/>
      <c r="Y25" s="106"/>
    </row>
    <row r="26" spans="1:25" ht="13.5" customHeight="1" thickBot="1" x14ac:dyDescent="0.3">
      <c r="A26" s="106"/>
      <c r="B26" s="15" t="s">
        <v>57</v>
      </c>
      <c r="C26" s="20"/>
      <c r="D26" s="3">
        <v>3</v>
      </c>
      <c r="E26" s="106"/>
      <c r="F26" s="106"/>
      <c r="G26" s="106"/>
      <c r="H26" s="106"/>
      <c r="I26" s="13" t="s">
        <v>1</v>
      </c>
      <c r="J26" s="23"/>
      <c r="K26" s="6">
        <v>0</v>
      </c>
      <c r="L26" s="106"/>
      <c r="M26" s="5">
        <v>0</v>
      </c>
      <c r="N26" s="109" t="s">
        <v>49</v>
      </c>
      <c r="O26" s="106"/>
      <c r="P26" s="300"/>
      <c r="Q26" s="301"/>
      <c r="R26" s="302"/>
      <c r="S26" s="106"/>
      <c r="T26" s="106"/>
      <c r="U26" s="244" t="str">
        <f>IF(AND($P$19&gt;=10,$P$19&lt;=100),"REFER","")</f>
        <v/>
      </c>
      <c r="V26" s="245"/>
      <c r="W26" s="246"/>
      <c r="X26" s="106"/>
      <c r="Y26" s="106"/>
    </row>
    <row r="27" spans="1:25" ht="15.75" customHeight="1" thickBot="1" x14ac:dyDescent="0.25">
      <c r="A27" s="106"/>
      <c r="B27" s="111"/>
      <c r="C27" s="106"/>
      <c r="D27" s="106"/>
      <c r="E27" s="106"/>
      <c r="F27" s="106"/>
      <c r="G27" s="106"/>
      <c r="H27" s="106"/>
      <c r="I27" s="15" t="s">
        <v>0</v>
      </c>
      <c r="J27" s="21"/>
      <c r="K27" s="10" t="s">
        <v>5</v>
      </c>
      <c r="L27" s="106"/>
      <c r="M27" s="106"/>
      <c r="N27" s="106"/>
      <c r="O27" s="106"/>
      <c r="P27" s="259" t="s">
        <v>134</v>
      </c>
      <c r="Q27" s="260"/>
      <c r="R27" s="261"/>
      <c r="S27" s="106"/>
      <c r="T27" s="106"/>
      <c r="U27" s="247"/>
      <c r="V27" s="248"/>
      <c r="W27" s="249"/>
      <c r="X27" s="106"/>
      <c r="Y27" s="106"/>
    </row>
    <row r="28" spans="1:25" ht="15.75" customHeight="1" thickBot="1" x14ac:dyDescent="0.25">
      <c r="A28" s="106"/>
      <c r="B28" s="47" t="s">
        <v>11</v>
      </c>
      <c r="C28" s="45" t="s">
        <v>10</v>
      </c>
      <c r="D28" s="46" t="s">
        <v>12</v>
      </c>
      <c r="E28" s="106"/>
      <c r="F28" s="106"/>
      <c r="G28" s="106"/>
      <c r="H28" s="106"/>
      <c r="L28" s="106"/>
      <c r="M28" s="106"/>
      <c r="N28" s="106"/>
      <c r="O28" s="106"/>
      <c r="P28" s="262"/>
      <c r="Q28" s="263"/>
      <c r="R28" s="264"/>
      <c r="S28" s="106"/>
      <c r="T28" s="106"/>
      <c r="U28" s="250"/>
      <c r="V28" s="251"/>
      <c r="W28" s="252"/>
      <c r="X28" s="106"/>
      <c r="Y28" s="106"/>
    </row>
    <row r="29" spans="1:25" ht="16.5" thickTop="1" thickBot="1" x14ac:dyDescent="0.3">
      <c r="A29" s="106"/>
      <c r="B29" s="22" t="s">
        <v>13</v>
      </c>
      <c r="C29" s="24">
        <v>0</v>
      </c>
      <c r="D29" s="25" t="s">
        <v>13</v>
      </c>
      <c r="E29" s="106"/>
      <c r="F29" s="28">
        <f>B34+D34</f>
        <v>0</v>
      </c>
      <c r="G29" s="106"/>
      <c r="H29" s="106"/>
      <c r="I29" s="309" t="s">
        <v>15</v>
      </c>
      <c r="J29" s="295"/>
      <c r="K29" s="296"/>
      <c r="L29" s="106"/>
      <c r="M29" s="106"/>
      <c r="N29" s="106"/>
      <c r="O29" s="106"/>
      <c r="P29" s="310" t="s">
        <v>37</v>
      </c>
      <c r="Q29" s="311"/>
      <c r="R29" s="312"/>
      <c r="S29" s="106"/>
      <c r="T29" s="106"/>
      <c r="U29" s="106"/>
      <c r="V29" s="106"/>
      <c r="W29" s="106"/>
      <c r="X29" s="106"/>
      <c r="Y29" s="106"/>
    </row>
    <row r="30" spans="1:25" ht="14.25" thickTop="1" thickBot="1" x14ac:dyDescent="0.25">
      <c r="A30" s="106"/>
      <c r="B30" s="16" t="s">
        <v>59</v>
      </c>
      <c r="C30" s="2">
        <v>1</v>
      </c>
      <c r="D30" s="26" t="s">
        <v>59</v>
      </c>
      <c r="E30" s="106"/>
      <c r="F30" s="106"/>
      <c r="G30" s="106"/>
      <c r="H30" s="106"/>
      <c r="I30" s="22" t="s">
        <v>16</v>
      </c>
      <c r="J30" s="23"/>
      <c r="K30" s="38">
        <v>0</v>
      </c>
      <c r="L30" s="106"/>
      <c r="M30" s="106"/>
      <c r="N30" s="106"/>
      <c r="O30" s="106"/>
      <c r="P30" s="310"/>
      <c r="Q30" s="311"/>
      <c r="R30" s="312"/>
      <c r="S30" s="106"/>
      <c r="T30" s="106"/>
      <c r="U30" s="309" t="s">
        <v>40</v>
      </c>
      <c r="V30" s="295"/>
      <c r="W30" s="296"/>
      <c r="X30" s="106"/>
      <c r="Y30" s="106"/>
    </row>
    <row r="31" spans="1:25" ht="15" x14ac:dyDescent="0.25">
      <c r="A31" s="106"/>
      <c r="B31" s="16" t="s">
        <v>60</v>
      </c>
      <c r="C31" s="2">
        <v>2</v>
      </c>
      <c r="D31" s="26" t="s">
        <v>60</v>
      </c>
      <c r="E31" s="106"/>
      <c r="F31" s="106"/>
      <c r="G31" s="106"/>
      <c r="H31" s="106"/>
      <c r="I31" s="16" t="s">
        <v>17</v>
      </c>
      <c r="J31" s="1"/>
      <c r="K31" s="37">
        <v>0</v>
      </c>
      <c r="L31" s="106"/>
      <c r="M31" s="5">
        <v>0</v>
      </c>
      <c r="N31" s="109" t="s">
        <v>49</v>
      </c>
      <c r="O31" s="106"/>
      <c r="P31" s="310" t="s">
        <v>38</v>
      </c>
      <c r="Q31" s="311"/>
      <c r="R31" s="312"/>
      <c r="S31" s="106"/>
      <c r="T31" s="106"/>
      <c r="U31" s="13" t="s">
        <v>84</v>
      </c>
      <c r="V31" s="23"/>
      <c r="W31" s="40" t="s">
        <v>41</v>
      </c>
      <c r="X31" s="106"/>
      <c r="Y31" s="106"/>
    </row>
    <row r="32" spans="1:25" ht="15.75" thickBot="1" x14ac:dyDescent="0.3">
      <c r="A32" s="106"/>
      <c r="B32" s="15" t="s">
        <v>61</v>
      </c>
      <c r="C32" s="83" t="s">
        <v>120</v>
      </c>
      <c r="D32" s="27" t="s">
        <v>61</v>
      </c>
      <c r="E32" s="106"/>
      <c r="F32" s="106"/>
      <c r="G32" s="106"/>
      <c r="H32" s="106"/>
      <c r="I32" s="15" t="s">
        <v>2</v>
      </c>
      <c r="J32" s="21"/>
      <c r="K32" s="10" t="s">
        <v>5</v>
      </c>
      <c r="L32" s="106"/>
      <c r="M32" s="106"/>
      <c r="N32" s="106"/>
      <c r="O32" s="106"/>
      <c r="P32" s="310"/>
      <c r="Q32" s="311"/>
      <c r="R32" s="312"/>
      <c r="S32" s="106"/>
      <c r="T32" s="106"/>
      <c r="U32" s="39" t="s">
        <v>85</v>
      </c>
      <c r="V32" s="1"/>
      <c r="W32" s="41" t="s">
        <v>42</v>
      </c>
      <c r="X32" s="106"/>
      <c r="Y32" s="106"/>
    </row>
    <row r="33" spans="1:25" ht="15.75" thickBot="1" x14ac:dyDescent="0.3">
      <c r="A33" s="106"/>
      <c r="B33" s="107" t="s">
        <v>62</v>
      </c>
      <c r="C33" s="105" t="s">
        <v>121</v>
      </c>
      <c r="D33" s="106" t="s">
        <v>52</v>
      </c>
      <c r="E33" s="106"/>
      <c r="F33" s="106"/>
      <c r="G33" s="106"/>
      <c r="H33" s="106"/>
      <c r="L33" s="106"/>
      <c r="M33" s="106"/>
      <c r="N33" s="106"/>
      <c r="O33" s="106"/>
      <c r="P33" s="310" t="s">
        <v>39</v>
      </c>
      <c r="Q33" s="311"/>
      <c r="R33" s="312"/>
      <c r="S33" s="106"/>
      <c r="T33" s="106"/>
      <c r="U33" s="9" t="s">
        <v>43</v>
      </c>
      <c r="V33" s="115"/>
      <c r="W33" s="42" t="s">
        <v>5</v>
      </c>
      <c r="X33" s="116">
        <v>500000</v>
      </c>
      <c r="Y33" s="106"/>
    </row>
    <row r="34" spans="1:25" ht="15.75" thickBot="1" x14ac:dyDescent="0.3">
      <c r="A34" s="109" t="s">
        <v>44</v>
      </c>
      <c r="B34" s="5">
        <v>0</v>
      </c>
      <c r="D34" s="5">
        <v>0</v>
      </c>
      <c r="E34" s="106"/>
      <c r="F34" s="106"/>
      <c r="G34" s="106"/>
      <c r="H34" s="106"/>
      <c r="I34" s="309" t="s">
        <v>18</v>
      </c>
      <c r="J34" s="295"/>
      <c r="K34" s="296"/>
      <c r="L34" s="106"/>
      <c r="M34" s="106"/>
      <c r="N34" s="106"/>
      <c r="O34" s="106"/>
      <c r="P34" s="313"/>
      <c r="Q34" s="314"/>
      <c r="R34" s="315"/>
      <c r="S34" s="106"/>
      <c r="T34" s="106"/>
      <c r="U34" s="11" t="s">
        <v>48</v>
      </c>
      <c r="V34" s="29"/>
      <c r="W34" s="43"/>
      <c r="X34" s="106"/>
      <c r="Y34" s="106"/>
    </row>
    <row r="35" spans="1:25" ht="15" x14ac:dyDescent="0.25">
      <c r="A35" s="106"/>
      <c r="B35" s="316" t="s">
        <v>128</v>
      </c>
      <c r="C35" s="316"/>
      <c r="D35" s="316"/>
      <c r="E35" s="106"/>
      <c r="F35" s="106"/>
      <c r="G35" s="106"/>
      <c r="H35" s="106"/>
      <c r="I35" s="22" t="s">
        <v>19</v>
      </c>
      <c r="J35" s="23"/>
      <c r="K35" s="6">
        <v>-1</v>
      </c>
      <c r="L35" s="106"/>
      <c r="M35" s="5">
        <v>0</v>
      </c>
      <c r="N35" s="109" t="s">
        <v>49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1:25" x14ac:dyDescent="0.2">
      <c r="A36" s="106"/>
      <c r="B36" s="106"/>
      <c r="C36" s="106"/>
      <c r="D36" s="106"/>
      <c r="E36" s="106"/>
      <c r="F36" s="106"/>
      <c r="G36" s="106"/>
      <c r="H36" s="106"/>
      <c r="I36" s="16" t="s">
        <v>20</v>
      </c>
      <c r="J36" s="1"/>
      <c r="K36" s="7">
        <v>0</v>
      </c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1:25" ht="13.5" thickBot="1" x14ac:dyDescent="0.25">
      <c r="A37" s="106"/>
      <c r="B37" s="106"/>
      <c r="C37" s="106"/>
      <c r="D37" s="106"/>
      <c r="E37" s="106"/>
      <c r="F37" s="106"/>
      <c r="G37" s="106"/>
      <c r="H37" s="106"/>
      <c r="I37" s="15" t="s">
        <v>73</v>
      </c>
      <c r="J37" s="21"/>
      <c r="K37" s="3">
        <v>2</v>
      </c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2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paperSize="5" scale="67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zoomScaleNormal="100" workbookViewId="0">
      <selection activeCell="G7" sqref="G7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9" ht="15.75" thickBot="1" x14ac:dyDescent="0.3">
      <c r="A1" s="162" t="s">
        <v>46</v>
      </c>
      <c r="B1" s="142"/>
      <c r="C1" s="142"/>
      <c r="D1" s="303" t="s">
        <v>158</v>
      </c>
      <c r="E1" s="304"/>
      <c r="F1" s="305"/>
      <c r="G1" s="142"/>
      <c r="H1" s="142"/>
      <c r="I1" s="306" t="s">
        <v>123</v>
      </c>
      <c r="J1" s="307"/>
      <c r="K1" s="3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08"/>
      <c r="Z1" s="108"/>
      <c r="AA1" s="108"/>
      <c r="AB1" s="108"/>
      <c r="AC1" s="1"/>
    </row>
    <row r="2" spans="1:29" ht="13.5" thickBot="1" x14ac:dyDescent="0.25">
      <c r="A2" s="14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"/>
    </row>
    <row r="3" spans="1:29" ht="13.5" thickBot="1" x14ac:dyDescent="0.25">
      <c r="A3" s="163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08"/>
      <c r="AC3" s="1"/>
    </row>
    <row r="4" spans="1:29" ht="13.5" thickBot="1" x14ac:dyDescent="0.25">
      <c r="A4" s="163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"/>
    </row>
    <row r="5" spans="1:29" ht="15" x14ac:dyDescent="0.25">
      <c r="A5" s="163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1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08"/>
      <c r="AC5" s="1"/>
    </row>
    <row r="6" spans="1:29" ht="15.75" thickBot="1" x14ac:dyDescent="0.3">
      <c r="A6" s="166" t="s">
        <v>44</v>
      </c>
      <c r="B6" s="30">
        <v>115000</v>
      </c>
      <c r="C6" s="31">
        <v>116000</v>
      </c>
      <c r="D6" s="32">
        <v>129000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"/>
    </row>
    <row r="7" spans="1:29" ht="13.5" thickBot="1" x14ac:dyDescent="0.25">
      <c r="A7" s="163"/>
      <c r="B7" s="171" t="s">
        <v>32</v>
      </c>
      <c r="C7" s="172" t="s">
        <v>33</v>
      </c>
      <c r="D7" s="173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"/>
    </row>
    <row r="8" spans="1:29" ht="16.5" thickTop="1" thickBot="1" x14ac:dyDescent="0.3">
      <c r="A8" s="166" t="s">
        <v>50</v>
      </c>
      <c r="B8" s="34">
        <v>118000</v>
      </c>
      <c r="C8" s="35">
        <f>(B8/D8)-100%</f>
        <v>-1.6666666666666718E-2</v>
      </c>
      <c r="D8" s="33">
        <f>(B6+C6+D6)/3</f>
        <v>120000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"/>
    </row>
    <row r="9" spans="1:29" ht="15.75" thickBot="1" x14ac:dyDescent="0.3">
      <c r="A9" s="163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1465</v>
      </c>
      <c r="K9" s="174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"/>
    </row>
    <row r="10" spans="1:29" ht="15.75" thickBot="1" x14ac:dyDescent="0.3">
      <c r="A10" s="163"/>
      <c r="B10" s="144" t="s">
        <v>71</v>
      </c>
      <c r="C10" s="108"/>
      <c r="D10" s="151">
        <v>2</v>
      </c>
      <c r="E10" s="108"/>
      <c r="F10" s="164">
        <v>0</v>
      </c>
      <c r="G10" s="165" t="s">
        <v>49</v>
      </c>
      <c r="H10" s="108"/>
      <c r="I10" s="57" t="s">
        <v>101</v>
      </c>
      <c r="J10" s="63">
        <v>1272</v>
      </c>
      <c r="K10" s="76">
        <f>ABS((J10/$J$9)-100%)</f>
        <v>0.13174061433447104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0</v>
      </c>
      <c r="U10" s="165" t="s">
        <v>49</v>
      </c>
      <c r="V10" s="108"/>
      <c r="W10" s="108"/>
      <c r="X10" s="108"/>
      <c r="Y10" s="108"/>
      <c r="Z10" s="108"/>
      <c r="AA10" s="108"/>
      <c r="AB10" s="108"/>
      <c r="AC10" s="1"/>
    </row>
    <row r="11" spans="1:29" ht="16.5" thickTop="1" thickBot="1" x14ac:dyDescent="0.3">
      <c r="A11" s="163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1452</v>
      </c>
      <c r="K11" s="77">
        <f>ABS((J11/$J$9)-100%)</f>
        <v>8.8737201365187701E-3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"/>
    </row>
    <row r="12" spans="1:29" ht="16.5" thickTop="1" thickBot="1" x14ac:dyDescent="0.3">
      <c r="A12" s="163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1488</v>
      </c>
      <c r="K12" s="78">
        <f>ABS((J12/$J$9)-100%)</f>
        <v>1.5699658703071773E-2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"/>
    </row>
    <row r="13" spans="1:29" ht="13.5" thickBot="1" x14ac:dyDescent="0.25">
      <c r="A13" s="163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"/>
    </row>
    <row r="14" spans="1:29" ht="13.5" thickBot="1" x14ac:dyDescent="0.25">
      <c r="A14" s="163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"/>
    </row>
    <row r="15" spans="1:29" ht="15.75" thickBot="1" x14ac:dyDescent="0.3">
      <c r="A15" s="163"/>
      <c r="B15" s="144" t="s">
        <v>54</v>
      </c>
      <c r="C15" s="111"/>
      <c r="D15" s="145">
        <v>0</v>
      </c>
      <c r="E15" s="108"/>
      <c r="F15" s="164">
        <v>-1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0</v>
      </c>
      <c r="U15" s="165" t="s">
        <v>49</v>
      </c>
      <c r="V15" s="108"/>
      <c r="W15" s="108"/>
      <c r="X15" s="108"/>
      <c r="Y15" s="108"/>
      <c r="Z15" s="108"/>
      <c r="AA15" s="108"/>
      <c r="AB15" s="108"/>
      <c r="AC15" s="1"/>
    </row>
    <row r="16" spans="1:29" ht="16.5" thickTop="1" thickBot="1" x14ac:dyDescent="0.3">
      <c r="A16" s="163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-2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"/>
    </row>
    <row r="17" spans="1:29" ht="14.25" thickTop="1" thickBot="1" x14ac:dyDescent="0.25">
      <c r="A17" s="163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"/>
    </row>
    <row r="18" spans="1:29" ht="13.5" customHeight="1" thickBot="1" x14ac:dyDescent="0.25">
      <c r="A18" s="163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/>
      </c>
      <c r="V18" s="266"/>
      <c r="W18" s="267"/>
      <c r="X18" s="108"/>
      <c r="Y18" s="108"/>
      <c r="Z18" s="108"/>
      <c r="AA18" s="108"/>
      <c r="AB18" s="108"/>
      <c r="AC18" s="1"/>
    </row>
    <row r="19" spans="1:29" ht="15.75" customHeight="1" x14ac:dyDescent="0.25">
      <c r="A19" s="163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-1</v>
      </c>
      <c r="K19" s="164">
        <v>-1</v>
      </c>
      <c r="L19" s="108"/>
      <c r="M19" s="108"/>
      <c r="N19" s="108"/>
      <c r="O19" s="108"/>
      <c r="P19" s="232">
        <f>F15+F20+F24+F29+M16+F10+M31+M35+T5+T10+T15+M22+M26+M5+F8</f>
        <v>5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08"/>
      <c r="AC19" s="1"/>
    </row>
    <row r="20" spans="1:29" ht="13.5" customHeight="1" thickBot="1" x14ac:dyDescent="0.3">
      <c r="A20" s="163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08"/>
      <c r="AC20" s="1"/>
    </row>
    <row r="21" spans="1:29" ht="13.5" thickBot="1" x14ac:dyDescent="0.25">
      <c r="A21" s="163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"/>
    </row>
    <row r="22" spans="1:29" ht="13.5" customHeight="1" thickBot="1" x14ac:dyDescent="0.3">
      <c r="A22" s="163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0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>REVIEW</v>
      </c>
      <c r="V22" s="275"/>
      <c r="W22" s="276"/>
      <c r="X22" s="108"/>
      <c r="Y22" s="108"/>
      <c r="Z22" s="108"/>
      <c r="AA22" s="108"/>
      <c r="AB22" s="108"/>
      <c r="AC22" s="1"/>
    </row>
    <row r="23" spans="1:29" ht="16.5" customHeight="1" thickBot="1" x14ac:dyDescent="0.25">
      <c r="A23" s="163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08"/>
      <c r="AC23" s="1"/>
    </row>
    <row r="24" spans="1:29" ht="16.5" customHeight="1" thickBot="1" x14ac:dyDescent="0.3">
      <c r="A24" s="163"/>
      <c r="B24" s="144" t="s">
        <v>8</v>
      </c>
      <c r="C24" s="111"/>
      <c r="D24" s="145">
        <v>1</v>
      </c>
      <c r="E24" s="108"/>
      <c r="F24" s="112">
        <v>3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08"/>
      <c r="AC24" s="1"/>
    </row>
    <row r="25" spans="1:29" ht="13.5" thickBot="1" x14ac:dyDescent="0.25">
      <c r="A25" s="163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"/>
    </row>
    <row r="26" spans="1:29" ht="13.5" customHeight="1" thickBot="1" x14ac:dyDescent="0.3">
      <c r="A26" s="163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08"/>
      <c r="AC26" s="1"/>
    </row>
    <row r="27" spans="1:29" ht="15.75" customHeight="1" thickBot="1" x14ac:dyDescent="0.25">
      <c r="A27" s="163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159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08"/>
      <c r="AC27" s="1"/>
    </row>
    <row r="28" spans="1:29" ht="15.75" customHeight="1" thickBot="1" x14ac:dyDescent="0.25">
      <c r="A28" s="163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08"/>
      <c r="AC28" s="1"/>
    </row>
    <row r="29" spans="1:29" ht="16.5" thickTop="1" thickBot="1" x14ac:dyDescent="0.3">
      <c r="A29" s="163"/>
      <c r="B29" s="141" t="s">
        <v>13</v>
      </c>
      <c r="C29" s="156">
        <v>0</v>
      </c>
      <c r="D29" s="157" t="s">
        <v>13</v>
      </c>
      <c r="E29" s="108"/>
      <c r="F29" s="167">
        <f>B34+D34</f>
        <v>1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310" t="s">
        <v>37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"/>
    </row>
    <row r="30" spans="1:29" ht="14.25" thickTop="1" thickBot="1" x14ac:dyDescent="0.25">
      <c r="A30" s="163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08"/>
      <c r="AC30" s="1"/>
    </row>
    <row r="31" spans="1:29" ht="15" x14ac:dyDescent="0.25">
      <c r="A31" s="163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3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08"/>
      <c r="AC31" s="1"/>
    </row>
    <row r="32" spans="1:29" ht="15.75" thickBot="1" x14ac:dyDescent="0.3">
      <c r="A32" s="163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08"/>
      <c r="AC32" s="1"/>
    </row>
    <row r="33" spans="1:29" ht="15.75" thickBot="1" x14ac:dyDescent="0.3">
      <c r="A33" s="163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08"/>
      <c r="AC33" s="1"/>
    </row>
    <row r="34" spans="1:29" ht="15.75" thickBot="1" x14ac:dyDescent="0.3">
      <c r="A34" s="166" t="s">
        <v>44</v>
      </c>
      <c r="B34" s="164">
        <v>1</v>
      </c>
      <c r="C34" s="1"/>
      <c r="D34" s="164">
        <v>0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08"/>
      <c r="AC34" s="1"/>
    </row>
    <row r="35" spans="1:29" ht="15" x14ac:dyDescent="0.25">
      <c r="A35" s="163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"/>
    </row>
    <row r="36" spans="1:29" x14ac:dyDescent="0.2">
      <c r="A36" s="163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"/>
    </row>
    <row r="37" spans="1:29" ht="13.5" thickBot="1" x14ac:dyDescent="0.25">
      <c r="A37" s="163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"/>
    </row>
    <row r="38" spans="1:29" x14ac:dyDescent="0.2">
      <c r="A38" s="163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"/>
    </row>
    <row r="39" spans="1:29" x14ac:dyDescent="0.2">
      <c r="A39" s="163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"/>
    </row>
    <row r="40" spans="1:29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mergeCells count="26">
    <mergeCell ref="B22:D22"/>
    <mergeCell ref="U22:W24"/>
    <mergeCell ref="P23:R24"/>
    <mergeCell ref="D1:F1"/>
    <mergeCell ref="I1:K1"/>
    <mergeCell ref="P3:R3"/>
    <mergeCell ref="B4:D4"/>
    <mergeCell ref="P8:R8"/>
    <mergeCell ref="B13:D13"/>
    <mergeCell ref="P13:R13"/>
    <mergeCell ref="I14:K14"/>
    <mergeCell ref="P18:R18"/>
    <mergeCell ref="U18:W20"/>
    <mergeCell ref="P19:R20"/>
    <mergeCell ref="I21:K21"/>
    <mergeCell ref="U26:W28"/>
    <mergeCell ref="P27:R28"/>
    <mergeCell ref="I29:K29"/>
    <mergeCell ref="P29:R30"/>
    <mergeCell ref="U30:W30"/>
    <mergeCell ref="P31:R32"/>
    <mergeCell ref="P33:R34"/>
    <mergeCell ref="I34:K34"/>
    <mergeCell ref="B35:D35"/>
    <mergeCell ref="I25:K25"/>
    <mergeCell ref="P25:R26"/>
  </mergeCells>
  <pageMargins left="0.7" right="0.7" top="0.75" bottom="0.75" header="0.3" footer="0.3"/>
  <pageSetup paperSize="5" scale="6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zoomScaleNormal="100" workbookViewId="0">
      <selection activeCell="P27" sqref="P27:R28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  <col min="22" max="22" width="12.28515625" bestFit="1" customWidth="1"/>
  </cols>
  <sheetData>
    <row r="1" spans="1:29" ht="15.75" thickBot="1" x14ac:dyDescent="0.3">
      <c r="A1" s="169" t="s">
        <v>46</v>
      </c>
      <c r="B1" s="108"/>
      <c r="C1" s="108"/>
      <c r="D1" s="303" t="s">
        <v>173</v>
      </c>
      <c r="E1" s="304"/>
      <c r="F1" s="305"/>
      <c r="G1" s="108"/>
      <c r="H1" s="108"/>
      <c r="I1" s="306" t="s">
        <v>123</v>
      </c>
      <c r="J1" s="307"/>
      <c r="K1" s="3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"/>
    </row>
    <row r="2" spans="1:29" ht="13.5" thickBot="1" x14ac:dyDescent="0.25">
      <c r="A2" s="11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"/>
    </row>
    <row r="3" spans="1:29" ht="13.5" thickBot="1" x14ac:dyDescent="0.25">
      <c r="A3" s="108"/>
      <c r="B3" s="108"/>
      <c r="C3" s="108"/>
      <c r="D3" s="108"/>
      <c r="E3" s="108"/>
      <c r="F3" s="108"/>
      <c r="G3" s="108"/>
      <c r="H3" s="108"/>
      <c r="I3" s="54" t="s">
        <v>29</v>
      </c>
      <c r="J3" s="55"/>
      <c r="K3" s="56"/>
      <c r="L3" s="108"/>
      <c r="M3" s="108"/>
      <c r="N3" s="108"/>
      <c r="O3" s="108"/>
      <c r="P3" s="309" t="s">
        <v>21</v>
      </c>
      <c r="Q3" s="295"/>
      <c r="R3" s="296"/>
      <c r="S3" s="108"/>
      <c r="T3" s="1"/>
      <c r="U3" s="108"/>
      <c r="V3" s="108"/>
      <c r="W3" s="108"/>
      <c r="X3" s="108"/>
      <c r="Y3" s="108"/>
      <c r="Z3" s="108"/>
      <c r="AA3" s="108"/>
      <c r="AB3" s="108"/>
      <c r="AC3" s="1"/>
    </row>
    <row r="4" spans="1:29" ht="13.5" thickBot="1" x14ac:dyDescent="0.25">
      <c r="A4" s="108"/>
      <c r="B4" s="309" t="s">
        <v>66</v>
      </c>
      <c r="C4" s="295"/>
      <c r="D4" s="296"/>
      <c r="E4" s="108"/>
      <c r="F4" s="108"/>
      <c r="G4" s="108"/>
      <c r="H4" s="108"/>
      <c r="I4" s="141" t="s">
        <v>77</v>
      </c>
      <c r="J4" s="142"/>
      <c r="K4" s="143">
        <v>0</v>
      </c>
      <c r="L4" s="108"/>
      <c r="M4" s="108"/>
      <c r="N4" s="108"/>
      <c r="O4" s="108"/>
      <c r="P4" s="141" t="s">
        <v>22</v>
      </c>
      <c r="Q4" s="142"/>
      <c r="R4" s="143">
        <v>-1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"/>
    </row>
    <row r="5" spans="1:29" ht="15" x14ac:dyDescent="0.25">
      <c r="A5" s="108"/>
      <c r="B5" s="13" t="s">
        <v>67</v>
      </c>
      <c r="C5" s="19" t="s">
        <v>68</v>
      </c>
      <c r="D5" s="14" t="s">
        <v>69</v>
      </c>
      <c r="E5" s="108"/>
      <c r="F5" s="108"/>
      <c r="G5" s="108"/>
      <c r="H5" s="108"/>
      <c r="I5" s="144" t="s">
        <v>78</v>
      </c>
      <c r="J5" s="108"/>
      <c r="K5" s="145">
        <v>1</v>
      </c>
      <c r="L5" s="108"/>
      <c r="M5" s="164">
        <v>3</v>
      </c>
      <c r="N5" s="165" t="s">
        <v>49</v>
      </c>
      <c r="O5" s="108"/>
      <c r="P5" s="144" t="s">
        <v>20</v>
      </c>
      <c r="Q5" s="108"/>
      <c r="R5" s="145">
        <v>0</v>
      </c>
      <c r="S5" s="108"/>
      <c r="T5" s="164">
        <v>0</v>
      </c>
      <c r="U5" s="165" t="s">
        <v>49</v>
      </c>
      <c r="V5" s="108"/>
      <c r="W5" s="108"/>
      <c r="X5" s="108"/>
      <c r="Y5" s="108"/>
      <c r="Z5" s="108"/>
      <c r="AA5" s="108"/>
      <c r="AB5" s="108"/>
      <c r="AC5" s="1"/>
    </row>
    <row r="6" spans="1:29" ht="15.75" thickBot="1" x14ac:dyDescent="0.3">
      <c r="A6" s="165" t="s">
        <v>44</v>
      </c>
      <c r="B6" s="30">
        <v>470000</v>
      </c>
      <c r="C6" s="31">
        <v>363360</v>
      </c>
      <c r="D6" s="32">
        <v>358900</v>
      </c>
      <c r="E6" s="165" t="s">
        <v>45</v>
      </c>
      <c r="F6" s="108"/>
      <c r="G6" s="108"/>
      <c r="H6" s="108"/>
      <c r="I6" s="144" t="s">
        <v>79</v>
      </c>
      <c r="J6" s="108"/>
      <c r="K6" s="145">
        <v>2</v>
      </c>
      <c r="L6" s="108"/>
      <c r="M6" s="108"/>
      <c r="N6" s="108"/>
      <c r="O6" s="108"/>
      <c r="P6" s="146" t="s">
        <v>23</v>
      </c>
      <c r="Q6" s="147"/>
      <c r="R6" s="148">
        <v>2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"/>
    </row>
    <row r="7" spans="1:29" ht="13.5" thickBot="1" x14ac:dyDescent="0.25">
      <c r="A7" s="108"/>
      <c r="B7" s="175" t="s">
        <v>32</v>
      </c>
      <c r="C7" s="176" t="s">
        <v>33</v>
      </c>
      <c r="D7" s="177" t="s">
        <v>14</v>
      </c>
      <c r="E7" s="108"/>
      <c r="F7" s="108"/>
      <c r="G7" s="108"/>
      <c r="H7" s="108"/>
      <c r="I7" s="146" t="s">
        <v>80</v>
      </c>
      <c r="J7" s="147"/>
      <c r="K7" s="149" t="s">
        <v>5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"/>
    </row>
    <row r="8" spans="1:29" ht="16.5" thickTop="1" thickBot="1" x14ac:dyDescent="0.3">
      <c r="A8" s="165" t="s">
        <v>50</v>
      </c>
      <c r="B8" s="34">
        <v>405000</v>
      </c>
      <c r="C8" s="35">
        <f>(B8/D8)-100%</f>
        <v>1.9073020985355571E-2</v>
      </c>
      <c r="D8" s="33">
        <f>(B6+C6+D6)/3</f>
        <v>397420</v>
      </c>
      <c r="E8" s="108"/>
      <c r="F8" s="167">
        <f>IF(B8&gt;=X33,3,0)</f>
        <v>0</v>
      </c>
      <c r="G8" s="108"/>
      <c r="H8" s="108"/>
      <c r="I8" s="60" t="s">
        <v>106</v>
      </c>
      <c r="J8" s="61" t="s">
        <v>105</v>
      </c>
      <c r="K8" s="62" t="s">
        <v>107</v>
      </c>
      <c r="L8" s="108"/>
      <c r="M8" s="108"/>
      <c r="N8" s="108"/>
      <c r="O8" s="108"/>
      <c r="P8" s="309" t="s">
        <v>24</v>
      </c>
      <c r="Q8" s="295"/>
      <c r="R8" s="296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"/>
    </row>
    <row r="9" spans="1:29" ht="15.75" thickBot="1" x14ac:dyDescent="0.3">
      <c r="A9" s="108"/>
      <c r="B9" s="141" t="s">
        <v>70</v>
      </c>
      <c r="C9" s="142"/>
      <c r="D9" s="150">
        <v>0</v>
      </c>
      <c r="E9" s="108"/>
      <c r="F9" s="1"/>
      <c r="G9" s="108"/>
      <c r="H9" s="108"/>
      <c r="I9" s="79" t="s">
        <v>104</v>
      </c>
      <c r="J9" s="80">
        <v>2593</v>
      </c>
      <c r="K9" s="81" t="s">
        <v>108</v>
      </c>
      <c r="L9" s="108"/>
      <c r="M9" s="108"/>
      <c r="N9" s="108"/>
      <c r="O9" s="108"/>
      <c r="P9" s="141" t="s">
        <v>25</v>
      </c>
      <c r="Q9" s="142"/>
      <c r="R9" s="143">
        <v>-1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"/>
    </row>
    <row r="10" spans="1:29" ht="15.75" thickBot="1" x14ac:dyDescent="0.3">
      <c r="A10" s="108"/>
      <c r="B10" s="144" t="s">
        <v>71</v>
      </c>
      <c r="C10" s="108"/>
      <c r="D10" s="151">
        <v>2</v>
      </c>
      <c r="E10" s="108"/>
      <c r="F10" s="164">
        <v>0</v>
      </c>
      <c r="G10" s="165" t="s">
        <v>49</v>
      </c>
      <c r="H10" s="108"/>
      <c r="I10" s="57" t="s">
        <v>101</v>
      </c>
      <c r="J10" s="63">
        <v>3165</v>
      </c>
      <c r="K10" s="76">
        <f>ABS((J10/$J$9)-100%)</f>
        <v>0.22059390667180878</v>
      </c>
      <c r="L10" s="108"/>
      <c r="M10" s="108"/>
      <c r="N10" s="108"/>
      <c r="O10" s="108"/>
      <c r="P10" s="144" t="s">
        <v>26</v>
      </c>
      <c r="Q10" s="108"/>
      <c r="R10" s="145">
        <v>0</v>
      </c>
      <c r="S10" s="108"/>
      <c r="T10" s="164">
        <v>-1</v>
      </c>
      <c r="U10" s="165" t="s">
        <v>49</v>
      </c>
      <c r="V10" s="108"/>
      <c r="W10" s="108"/>
      <c r="X10" s="108"/>
      <c r="Y10" s="108"/>
      <c r="Z10" s="108"/>
      <c r="AA10" s="108"/>
      <c r="AB10" s="108"/>
      <c r="AC10" s="1"/>
    </row>
    <row r="11" spans="1:29" ht="16.5" thickTop="1" thickBot="1" x14ac:dyDescent="0.3">
      <c r="A11" s="108"/>
      <c r="B11" s="146" t="s">
        <v>72</v>
      </c>
      <c r="C11" s="147"/>
      <c r="D11" s="152" t="s">
        <v>5</v>
      </c>
      <c r="E11" s="108"/>
      <c r="F11" s="108"/>
      <c r="G11" s="108"/>
      <c r="H11" s="108"/>
      <c r="I11" s="58" t="s">
        <v>102</v>
      </c>
      <c r="J11" s="64">
        <v>2140</v>
      </c>
      <c r="K11" s="77">
        <f>ABS((J11/$J$9)-100%)</f>
        <v>0.1747011183956807</v>
      </c>
      <c r="L11" s="108"/>
      <c r="M11" s="108"/>
      <c r="N11" s="108"/>
      <c r="O11" s="108"/>
      <c r="P11" s="146" t="s">
        <v>27</v>
      </c>
      <c r="Q11" s="147"/>
      <c r="R11" s="148">
        <v>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"/>
    </row>
    <row r="12" spans="1:29" ht="16.5" thickTop="1" thickBot="1" x14ac:dyDescent="0.3">
      <c r="A12" s="108"/>
      <c r="B12" s="108"/>
      <c r="C12" s="108"/>
      <c r="D12" s="108"/>
      <c r="E12" s="108"/>
      <c r="F12" s="108"/>
      <c r="G12" s="108"/>
      <c r="H12" s="108"/>
      <c r="I12" s="59" t="s">
        <v>103</v>
      </c>
      <c r="J12" s="65">
        <v>2280</v>
      </c>
      <c r="K12" s="78">
        <f>ABS((J12/$J$9)-100%)</f>
        <v>0.1207096027767065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"/>
    </row>
    <row r="13" spans="1:29" ht="13.5" thickBot="1" x14ac:dyDescent="0.25">
      <c r="A13" s="108"/>
      <c r="B13" s="309" t="s">
        <v>3</v>
      </c>
      <c r="C13" s="295"/>
      <c r="D13" s="296"/>
      <c r="E13" s="108"/>
      <c r="F13" s="108"/>
      <c r="G13" s="108"/>
      <c r="H13" s="108"/>
      <c r="I13" s="108"/>
      <c r="J13" s="168" t="s">
        <v>116</v>
      </c>
      <c r="K13" s="108"/>
      <c r="L13" s="108"/>
      <c r="M13" s="108"/>
      <c r="N13" s="108"/>
      <c r="O13" s="108"/>
      <c r="P13" s="309" t="s">
        <v>28</v>
      </c>
      <c r="Q13" s="295"/>
      <c r="R13" s="296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"/>
    </row>
    <row r="14" spans="1:29" ht="13.5" thickBot="1" x14ac:dyDescent="0.25">
      <c r="A14" s="108"/>
      <c r="B14" s="144" t="s">
        <v>53</v>
      </c>
      <c r="C14" s="108"/>
      <c r="D14" s="145">
        <v>-1</v>
      </c>
      <c r="E14" s="108"/>
      <c r="F14" s="108"/>
      <c r="G14" s="108"/>
      <c r="H14" s="108"/>
      <c r="I14" s="309" t="s">
        <v>31</v>
      </c>
      <c r="J14" s="295"/>
      <c r="K14" s="296"/>
      <c r="L14" s="108"/>
      <c r="M14" s="108"/>
      <c r="N14" s="108"/>
      <c r="O14" s="108"/>
      <c r="P14" s="141" t="s">
        <v>74</v>
      </c>
      <c r="Q14" s="142"/>
      <c r="R14" s="143">
        <v>-1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"/>
    </row>
    <row r="15" spans="1:29" ht="15.75" thickBot="1" x14ac:dyDescent="0.3">
      <c r="A15" s="108"/>
      <c r="B15" s="144" t="s">
        <v>54</v>
      </c>
      <c r="C15" s="111"/>
      <c r="D15" s="145">
        <v>0</v>
      </c>
      <c r="E15" s="108"/>
      <c r="F15" s="164">
        <v>-1</v>
      </c>
      <c r="G15" s="165" t="s">
        <v>49</v>
      </c>
      <c r="H15" s="108"/>
      <c r="I15" s="141" t="s">
        <v>63</v>
      </c>
      <c r="J15" s="142"/>
      <c r="K15" s="143">
        <v>-1</v>
      </c>
      <c r="L15" s="108"/>
      <c r="M15" s="108"/>
      <c r="N15" s="108"/>
      <c r="O15" s="108"/>
      <c r="P15" s="161" t="s">
        <v>75</v>
      </c>
      <c r="Q15" s="108"/>
      <c r="R15" s="145">
        <v>0</v>
      </c>
      <c r="S15" s="108"/>
      <c r="T15" s="164">
        <v>0</v>
      </c>
      <c r="U15" s="165" t="s">
        <v>49</v>
      </c>
      <c r="V15" s="108"/>
      <c r="W15" s="108"/>
      <c r="X15" s="108"/>
      <c r="Y15" s="108"/>
      <c r="Z15" s="108"/>
      <c r="AA15" s="108"/>
      <c r="AB15" s="108"/>
      <c r="AC15" s="1"/>
    </row>
    <row r="16" spans="1:29" ht="16.5" thickTop="1" thickBot="1" x14ac:dyDescent="0.3">
      <c r="A16" s="108"/>
      <c r="B16" s="144" t="s">
        <v>55</v>
      </c>
      <c r="C16" s="111"/>
      <c r="D16" s="145">
        <v>1</v>
      </c>
      <c r="E16" s="108"/>
      <c r="F16" s="108"/>
      <c r="G16" s="108"/>
      <c r="H16" s="108"/>
      <c r="I16" s="144" t="s">
        <v>64</v>
      </c>
      <c r="J16" s="108"/>
      <c r="K16" s="145">
        <v>0</v>
      </c>
      <c r="L16" s="108"/>
      <c r="M16" s="167">
        <f>I19+J19+K19</f>
        <v>0</v>
      </c>
      <c r="N16" s="108"/>
      <c r="O16" s="108"/>
      <c r="P16" s="146" t="s">
        <v>76</v>
      </c>
      <c r="Q16" s="147"/>
      <c r="R16" s="148">
        <v>2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"/>
    </row>
    <row r="17" spans="1:29" ht="14.25" thickTop="1" thickBot="1" x14ac:dyDescent="0.25">
      <c r="A17" s="108"/>
      <c r="B17" s="146" t="s">
        <v>4</v>
      </c>
      <c r="C17" s="153"/>
      <c r="D17" s="152" t="s">
        <v>5</v>
      </c>
      <c r="E17" s="108"/>
      <c r="F17" s="108"/>
      <c r="G17" s="108"/>
      <c r="H17" s="108"/>
      <c r="I17" s="146" t="s">
        <v>65</v>
      </c>
      <c r="J17" s="147"/>
      <c r="K17" s="148">
        <v>1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"/>
    </row>
    <row r="18" spans="1:29" ht="13.5" customHeight="1" thickBot="1" x14ac:dyDescent="0.25">
      <c r="A18" s="108"/>
      <c r="B18" s="108"/>
      <c r="C18" s="108"/>
      <c r="D18" s="108"/>
      <c r="E18" s="108"/>
      <c r="F18" s="108"/>
      <c r="G18" s="108"/>
      <c r="H18" s="108"/>
      <c r="I18" s="12" t="s">
        <v>58</v>
      </c>
      <c r="J18" s="1"/>
      <c r="K18" s="1"/>
      <c r="L18" s="108"/>
      <c r="M18" s="108"/>
      <c r="N18" s="108"/>
      <c r="O18" s="108"/>
      <c r="P18" s="309" t="s">
        <v>34</v>
      </c>
      <c r="Q18" s="295"/>
      <c r="R18" s="296"/>
      <c r="S18" s="108"/>
      <c r="T18" s="108"/>
      <c r="U18" s="265" t="str">
        <f>IF(AND($P$19&gt;=-10,$P$19&lt;=3),"ACCEPT","")</f>
        <v>ACCEPT</v>
      </c>
      <c r="V18" s="266"/>
      <c r="W18" s="267"/>
      <c r="X18" s="108"/>
      <c r="Y18" s="108"/>
      <c r="Z18" s="108"/>
      <c r="AA18" s="108"/>
      <c r="AB18" s="108"/>
      <c r="AC18" s="1"/>
    </row>
    <row r="19" spans="1:29" ht="15.75" customHeight="1" x14ac:dyDescent="0.25">
      <c r="A19" s="108"/>
      <c r="B19" s="141" t="s">
        <v>6</v>
      </c>
      <c r="C19" s="154"/>
      <c r="D19" s="155" t="s">
        <v>5</v>
      </c>
      <c r="E19" s="108"/>
      <c r="F19" s="108"/>
      <c r="G19" s="108"/>
      <c r="H19" s="165" t="s">
        <v>51</v>
      </c>
      <c r="I19" s="164">
        <v>0</v>
      </c>
      <c r="J19" s="164">
        <v>0</v>
      </c>
      <c r="K19" s="164">
        <v>0</v>
      </c>
      <c r="L19" s="108"/>
      <c r="M19" s="108"/>
      <c r="N19" s="108"/>
      <c r="O19" s="108"/>
      <c r="P19" s="232">
        <f>F15+F20+F24+F29+M16+F10+M31+M35+T5+T10+T15+M22+M26+M5+F8</f>
        <v>3</v>
      </c>
      <c r="Q19" s="233"/>
      <c r="R19" s="234"/>
      <c r="S19" s="108"/>
      <c r="T19" s="108"/>
      <c r="U19" s="268"/>
      <c r="V19" s="269"/>
      <c r="W19" s="270"/>
      <c r="X19" s="108"/>
      <c r="Y19" s="108"/>
      <c r="Z19" s="108"/>
      <c r="AA19" s="108"/>
      <c r="AB19" s="108"/>
      <c r="AC19" s="1"/>
    </row>
    <row r="20" spans="1:29" ht="13.5" customHeight="1" thickBot="1" x14ac:dyDescent="0.3">
      <c r="A20" s="108"/>
      <c r="B20" s="146" t="s">
        <v>7</v>
      </c>
      <c r="C20" s="153"/>
      <c r="D20" s="148">
        <v>0</v>
      </c>
      <c r="E20" s="108"/>
      <c r="F20" s="164">
        <v>0</v>
      </c>
      <c r="G20" s="165" t="s">
        <v>49</v>
      </c>
      <c r="H20" s="108"/>
      <c r="I20" s="1"/>
      <c r="J20" s="1"/>
      <c r="K20" s="1"/>
      <c r="L20" s="108"/>
      <c r="M20" s="108"/>
      <c r="N20" s="108"/>
      <c r="O20" s="108"/>
      <c r="P20" s="235"/>
      <c r="Q20" s="236"/>
      <c r="R20" s="237"/>
      <c r="S20" s="108"/>
      <c r="T20" s="108"/>
      <c r="U20" s="271"/>
      <c r="V20" s="272"/>
      <c r="W20" s="273"/>
      <c r="X20" s="108"/>
      <c r="Y20" s="108"/>
      <c r="Z20" s="108"/>
      <c r="AA20" s="108"/>
      <c r="AB20" s="108"/>
      <c r="AC20" s="1"/>
    </row>
    <row r="21" spans="1:29" ht="13.5" thickBot="1" x14ac:dyDescent="0.25">
      <c r="A21" s="108"/>
      <c r="B21" s="108"/>
      <c r="C21" s="108"/>
      <c r="D21" s="108"/>
      <c r="E21" s="108"/>
      <c r="F21" s="113"/>
      <c r="G21" s="108"/>
      <c r="H21" s="108"/>
      <c r="I21" s="309" t="s">
        <v>81</v>
      </c>
      <c r="J21" s="295"/>
      <c r="K21" s="296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"/>
    </row>
    <row r="22" spans="1:29" ht="13.5" customHeight="1" thickBot="1" x14ac:dyDescent="0.3">
      <c r="A22" s="108"/>
      <c r="B22" s="226" t="s">
        <v>86</v>
      </c>
      <c r="C22" s="295"/>
      <c r="D22" s="296"/>
      <c r="E22" s="108"/>
      <c r="F22" s="108"/>
      <c r="G22" s="108"/>
      <c r="H22" s="108"/>
      <c r="I22" s="141" t="s">
        <v>82</v>
      </c>
      <c r="J22" s="142"/>
      <c r="K22" s="143">
        <v>0</v>
      </c>
      <c r="L22" s="108"/>
      <c r="M22" s="164">
        <v>1</v>
      </c>
      <c r="N22" s="165" t="s">
        <v>49</v>
      </c>
      <c r="O22" s="108"/>
      <c r="P22" s="108"/>
      <c r="Q22" s="108"/>
      <c r="R22" s="108"/>
      <c r="S22" s="108"/>
      <c r="T22" s="108"/>
      <c r="U22" s="274" t="str">
        <f>IF(AND($P$19&gt;=4,$P$19&lt;=9),"REVIEW","")</f>
        <v/>
      </c>
      <c r="V22" s="275"/>
      <c r="W22" s="276"/>
      <c r="X22" s="108"/>
      <c r="Y22" s="108"/>
      <c r="Z22" s="108"/>
      <c r="AA22" s="108"/>
      <c r="AB22" s="108"/>
      <c r="AC22" s="1"/>
    </row>
    <row r="23" spans="1:29" ht="16.5" customHeight="1" thickBot="1" x14ac:dyDescent="0.25">
      <c r="A23" s="108"/>
      <c r="B23" s="144" t="s">
        <v>56</v>
      </c>
      <c r="C23" s="111"/>
      <c r="D23" s="145">
        <v>0</v>
      </c>
      <c r="E23" s="108"/>
      <c r="F23" s="114"/>
      <c r="G23" s="108"/>
      <c r="H23" s="108"/>
      <c r="I23" s="146" t="s">
        <v>83</v>
      </c>
      <c r="J23" s="147"/>
      <c r="K23" s="148">
        <v>1</v>
      </c>
      <c r="L23" s="108"/>
      <c r="M23" s="108"/>
      <c r="N23" s="108"/>
      <c r="O23" s="108"/>
      <c r="P23" s="297" t="s">
        <v>35</v>
      </c>
      <c r="Q23" s="298"/>
      <c r="R23" s="299"/>
      <c r="S23" s="108"/>
      <c r="T23" s="108"/>
      <c r="U23" s="277"/>
      <c r="V23" s="278"/>
      <c r="W23" s="279"/>
      <c r="X23" s="108"/>
      <c r="Y23" s="108"/>
      <c r="Z23" s="108"/>
      <c r="AA23" s="108"/>
      <c r="AB23" s="108"/>
      <c r="AC23" s="1"/>
    </row>
    <row r="24" spans="1:29" ht="16.5" customHeight="1" thickBot="1" x14ac:dyDescent="0.3">
      <c r="A24" s="108"/>
      <c r="B24" s="144" t="s">
        <v>8</v>
      </c>
      <c r="C24" s="111"/>
      <c r="D24" s="145">
        <v>1</v>
      </c>
      <c r="E24" s="108"/>
      <c r="F24" s="112">
        <v>0</v>
      </c>
      <c r="G24" s="165" t="s">
        <v>49</v>
      </c>
      <c r="H24" s="108"/>
      <c r="I24" s="134" t="s">
        <v>129</v>
      </c>
      <c r="J24" s="1"/>
      <c r="K24" s="1"/>
      <c r="L24" s="108"/>
      <c r="M24" s="108"/>
      <c r="N24" s="108"/>
      <c r="O24" s="108"/>
      <c r="P24" s="300"/>
      <c r="Q24" s="301"/>
      <c r="R24" s="302"/>
      <c r="S24" s="108"/>
      <c r="T24" s="108"/>
      <c r="U24" s="280"/>
      <c r="V24" s="281"/>
      <c r="W24" s="282"/>
      <c r="X24" s="108"/>
      <c r="Y24" s="108"/>
      <c r="Z24" s="108"/>
      <c r="AA24" s="108"/>
      <c r="AB24" s="108"/>
      <c r="AC24" s="1"/>
    </row>
    <row r="25" spans="1:29" ht="13.5" thickBot="1" x14ac:dyDescent="0.25">
      <c r="A25" s="108"/>
      <c r="B25" s="144" t="s">
        <v>9</v>
      </c>
      <c r="C25" s="111"/>
      <c r="D25" s="145">
        <v>2</v>
      </c>
      <c r="E25" s="108"/>
      <c r="F25" s="108"/>
      <c r="G25" s="108"/>
      <c r="H25" s="108"/>
      <c r="I25" s="309" t="s">
        <v>30</v>
      </c>
      <c r="J25" s="295"/>
      <c r="K25" s="296"/>
      <c r="L25" s="108"/>
      <c r="M25" s="108"/>
      <c r="N25" s="108"/>
      <c r="O25" s="108"/>
      <c r="P25" s="297" t="s">
        <v>47</v>
      </c>
      <c r="Q25" s="298"/>
      <c r="R25" s="29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"/>
    </row>
    <row r="26" spans="1:29" ht="13.5" customHeight="1" thickBot="1" x14ac:dyDescent="0.3">
      <c r="A26" s="108"/>
      <c r="B26" s="146" t="s">
        <v>57</v>
      </c>
      <c r="C26" s="153"/>
      <c r="D26" s="148">
        <v>3</v>
      </c>
      <c r="E26" s="108"/>
      <c r="F26" s="108"/>
      <c r="G26" s="108"/>
      <c r="H26" s="108"/>
      <c r="I26" s="141" t="s">
        <v>1</v>
      </c>
      <c r="J26" s="142"/>
      <c r="K26" s="143">
        <v>0</v>
      </c>
      <c r="L26" s="108"/>
      <c r="M26" s="164">
        <v>0</v>
      </c>
      <c r="N26" s="165" t="s">
        <v>49</v>
      </c>
      <c r="O26" s="108"/>
      <c r="P26" s="300"/>
      <c r="Q26" s="301"/>
      <c r="R26" s="302"/>
      <c r="S26" s="108"/>
      <c r="T26" s="108"/>
      <c r="U26" s="244" t="str">
        <f>IF(AND($P$19&gt;=10,$P$19&lt;=100),"REFER","")</f>
        <v/>
      </c>
      <c r="V26" s="245"/>
      <c r="W26" s="246"/>
      <c r="X26" s="108"/>
      <c r="Y26" s="108"/>
      <c r="Z26" s="108"/>
      <c r="AA26" s="108"/>
      <c r="AB26" s="108"/>
      <c r="AC26" s="1"/>
    </row>
    <row r="27" spans="1:29" ht="15.75" customHeight="1" thickBot="1" x14ac:dyDescent="0.25">
      <c r="A27" s="108"/>
      <c r="B27" s="111"/>
      <c r="C27" s="108"/>
      <c r="D27" s="108"/>
      <c r="E27" s="108"/>
      <c r="F27" s="108"/>
      <c r="G27" s="108"/>
      <c r="H27" s="108"/>
      <c r="I27" s="146" t="s">
        <v>0</v>
      </c>
      <c r="J27" s="147"/>
      <c r="K27" s="149" t="s">
        <v>5</v>
      </c>
      <c r="L27" s="108"/>
      <c r="M27" s="108"/>
      <c r="N27" s="108"/>
      <c r="O27" s="108"/>
      <c r="P27" s="259" t="s">
        <v>36</v>
      </c>
      <c r="Q27" s="260"/>
      <c r="R27" s="261"/>
      <c r="S27" s="108"/>
      <c r="T27" s="108"/>
      <c r="U27" s="247"/>
      <c r="V27" s="248"/>
      <c r="W27" s="249"/>
      <c r="X27" s="108"/>
      <c r="Y27" s="108"/>
      <c r="Z27" s="108"/>
      <c r="AA27" s="108"/>
      <c r="AB27" s="108"/>
      <c r="AC27" s="1"/>
    </row>
    <row r="28" spans="1:29" ht="15.75" customHeight="1" thickBot="1" x14ac:dyDescent="0.25">
      <c r="A28" s="108"/>
      <c r="B28" s="47" t="s">
        <v>11</v>
      </c>
      <c r="C28" s="45" t="s">
        <v>10</v>
      </c>
      <c r="D28" s="46" t="s">
        <v>12</v>
      </c>
      <c r="E28" s="108"/>
      <c r="F28" s="108"/>
      <c r="G28" s="108"/>
      <c r="H28" s="108"/>
      <c r="I28" s="1"/>
      <c r="J28" s="1"/>
      <c r="K28" s="1"/>
      <c r="L28" s="108"/>
      <c r="M28" s="108"/>
      <c r="N28" s="108"/>
      <c r="O28" s="108"/>
      <c r="P28" s="262"/>
      <c r="Q28" s="263"/>
      <c r="R28" s="264"/>
      <c r="S28" s="108"/>
      <c r="T28" s="108"/>
      <c r="U28" s="250"/>
      <c r="V28" s="251"/>
      <c r="W28" s="252"/>
      <c r="X28" s="108"/>
      <c r="Y28" s="108"/>
      <c r="Z28" s="108"/>
      <c r="AA28" s="108"/>
      <c r="AB28" s="108"/>
      <c r="AC28" s="1"/>
    </row>
    <row r="29" spans="1:29" ht="16.5" thickTop="1" thickBot="1" x14ac:dyDescent="0.3">
      <c r="A29" s="108"/>
      <c r="B29" s="141" t="s">
        <v>13</v>
      </c>
      <c r="C29" s="156">
        <v>0</v>
      </c>
      <c r="D29" s="157" t="s">
        <v>13</v>
      </c>
      <c r="E29" s="108"/>
      <c r="F29" s="167">
        <f>B34+D34</f>
        <v>1</v>
      </c>
      <c r="G29" s="108"/>
      <c r="H29" s="108"/>
      <c r="I29" s="309" t="s">
        <v>15</v>
      </c>
      <c r="J29" s="295"/>
      <c r="K29" s="296"/>
      <c r="L29" s="108"/>
      <c r="M29" s="108"/>
      <c r="N29" s="108"/>
      <c r="O29" s="108"/>
      <c r="P29" s="310" t="s">
        <v>37</v>
      </c>
      <c r="Q29" s="311"/>
      <c r="R29" s="312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"/>
    </row>
    <row r="30" spans="1:29" ht="14.25" thickTop="1" thickBot="1" x14ac:dyDescent="0.25">
      <c r="A30" s="108"/>
      <c r="B30" s="144" t="s">
        <v>59</v>
      </c>
      <c r="C30" s="158">
        <v>1</v>
      </c>
      <c r="D30" s="159" t="s">
        <v>59</v>
      </c>
      <c r="E30" s="108"/>
      <c r="F30" s="108"/>
      <c r="G30" s="108"/>
      <c r="H30" s="108"/>
      <c r="I30" s="141" t="s">
        <v>16</v>
      </c>
      <c r="J30" s="142"/>
      <c r="K30" s="157">
        <v>0</v>
      </c>
      <c r="L30" s="108"/>
      <c r="M30" s="108"/>
      <c r="N30" s="108"/>
      <c r="O30" s="108"/>
      <c r="P30" s="310"/>
      <c r="Q30" s="311"/>
      <c r="R30" s="312"/>
      <c r="S30" s="108"/>
      <c r="T30" s="108"/>
      <c r="U30" s="309" t="s">
        <v>40</v>
      </c>
      <c r="V30" s="295"/>
      <c r="W30" s="296"/>
      <c r="X30" s="108"/>
      <c r="Y30" s="108"/>
      <c r="Z30" s="108"/>
      <c r="AA30" s="108"/>
      <c r="AB30" s="108"/>
      <c r="AC30" s="1"/>
    </row>
    <row r="31" spans="1:29" ht="15" x14ac:dyDescent="0.25">
      <c r="A31" s="108"/>
      <c r="B31" s="144" t="s">
        <v>60</v>
      </c>
      <c r="C31" s="158">
        <v>2</v>
      </c>
      <c r="D31" s="159" t="s">
        <v>60</v>
      </c>
      <c r="E31" s="108"/>
      <c r="F31" s="108"/>
      <c r="G31" s="108"/>
      <c r="H31" s="108"/>
      <c r="I31" s="144" t="s">
        <v>17</v>
      </c>
      <c r="J31" s="108"/>
      <c r="K31" s="151">
        <v>0</v>
      </c>
      <c r="L31" s="108"/>
      <c r="M31" s="164">
        <v>0</v>
      </c>
      <c r="N31" s="165" t="s">
        <v>49</v>
      </c>
      <c r="O31" s="108"/>
      <c r="P31" s="310" t="s">
        <v>38</v>
      </c>
      <c r="Q31" s="311"/>
      <c r="R31" s="312"/>
      <c r="S31" s="108"/>
      <c r="T31" s="108"/>
      <c r="U31" s="13" t="s">
        <v>84</v>
      </c>
      <c r="V31" s="23"/>
      <c r="W31" s="40" t="s">
        <v>41</v>
      </c>
      <c r="X31" s="108"/>
      <c r="Y31" s="108"/>
      <c r="Z31" s="108"/>
      <c r="AA31" s="108"/>
      <c r="AB31" s="108"/>
      <c r="AC31" s="1"/>
    </row>
    <row r="32" spans="1:29" ht="15.75" thickBot="1" x14ac:dyDescent="0.3">
      <c r="A32" s="108"/>
      <c r="B32" s="146" t="s">
        <v>61</v>
      </c>
      <c r="C32" s="160" t="s">
        <v>120</v>
      </c>
      <c r="D32" s="149" t="s">
        <v>61</v>
      </c>
      <c r="E32" s="108"/>
      <c r="F32" s="108"/>
      <c r="G32" s="108"/>
      <c r="H32" s="108"/>
      <c r="I32" s="146" t="s">
        <v>2</v>
      </c>
      <c r="J32" s="147"/>
      <c r="K32" s="149" t="s">
        <v>5</v>
      </c>
      <c r="L32" s="108"/>
      <c r="M32" s="108"/>
      <c r="N32" s="108"/>
      <c r="O32" s="108"/>
      <c r="P32" s="310"/>
      <c r="Q32" s="311"/>
      <c r="R32" s="312"/>
      <c r="S32" s="108"/>
      <c r="T32" s="108"/>
      <c r="U32" s="39" t="s">
        <v>85</v>
      </c>
      <c r="V32" s="1"/>
      <c r="W32" s="41" t="s">
        <v>42</v>
      </c>
      <c r="X32" s="108"/>
      <c r="Y32" s="108"/>
      <c r="Z32" s="108"/>
      <c r="AA32" s="108"/>
      <c r="AB32" s="108"/>
      <c r="AC32" s="1"/>
    </row>
    <row r="33" spans="1:29" ht="15.75" thickBot="1" x14ac:dyDescent="0.3">
      <c r="A33" s="108"/>
      <c r="B33" s="111" t="s">
        <v>62</v>
      </c>
      <c r="C33" s="169" t="s">
        <v>121</v>
      </c>
      <c r="D33" s="108" t="s">
        <v>52</v>
      </c>
      <c r="E33" s="108"/>
      <c r="F33" s="108"/>
      <c r="G33" s="108"/>
      <c r="H33" s="108"/>
      <c r="I33" s="1"/>
      <c r="J33" s="1"/>
      <c r="K33" s="1"/>
      <c r="L33" s="108"/>
      <c r="M33" s="108"/>
      <c r="N33" s="108"/>
      <c r="O33" s="108"/>
      <c r="P33" s="310" t="s">
        <v>39</v>
      </c>
      <c r="Q33" s="311"/>
      <c r="R33" s="312"/>
      <c r="S33" s="108"/>
      <c r="T33" s="108"/>
      <c r="U33" s="9" t="s">
        <v>43</v>
      </c>
      <c r="V33" s="115"/>
      <c r="W33" s="42" t="s">
        <v>5</v>
      </c>
      <c r="X33" s="116">
        <v>500000</v>
      </c>
      <c r="Y33" s="108"/>
      <c r="Z33" s="108"/>
      <c r="AA33" s="108"/>
      <c r="AB33" s="108"/>
      <c r="AC33" s="1"/>
    </row>
    <row r="34" spans="1:29" ht="15.75" thickBot="1" x14ac:dyDescent="0.3">
      <c r="A34" s="165" t="s">
        <v>44</v>
      </c>
      <c r="B34" s="5">
        <v>0</v>
      </c>
      <c r="C34" s="1"/>
      <c r="D34" s="164">
        <v>1</v>
      </c>
      <c r="E34" s="108"/>
      <c r="F34" s="108"/>
      <c r="G34" s="108"/>
      <c r="H34" s="108"/>
      <c r="I34" s="309" t="s">
        <v>18</v>
      </c>
      <c r="J34" s="295"/>
      <c r="K34" s="296"/>
      <c r="L34" s="108"/>
      <c r="M34" s="108"/>
      <c r="N34" s="108"/>
      <c r="O34" s="108"/>
      <c r="P34" s="313"/>
      <c r="Q34" s="314"/>
      <c r="R34" s="315"/>
      <c r="S34" s="108"/>
      <c r="T34" s="108"/>
      <c r="U34" s="11" t="s">
        <v>48</v>
      </c>
      <c r="V34" s="29"/>
      <c r="W34" s="43"/>
      <c r="X34" s="108"/>
      <c r="Y34" s="108"/>
      <c r="Z34" s="108"/>
      <c r="AA34" s="108"/>
      <c r="AB34" s="108"/>
      <c r="AC34" s="1"/>
    </row>
    <row r="35" spans="1:29" ht="15" x14ac:dyDescent="0.25">
      <c r="A35" s="108"/>
      <c r="B35" s="316" t="s">
        <v>128</v>
      </c>
      <c r="C35" s="316"/>
      <c r="D35" s="316"/>
      <c r="E35" s="108"/>
      <c r="F35" s="108"/>
      <c r="G35" s="108"/>
      <c r="H35" s="108"/>
      <c r="I35" s="141" t="s">
        <v>19</v>
      </c>
      <c r="J35" s="142"/>
      <c r="K35" s="143">
        <v>-1</v>
      </c>
      <c r="L35" s="108"/>
      <c r="M35" s="164">
        <v>0</v>
      </c>
      <c r="N35" s="165" t="s">
        <v>49</v>
      </c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"/>
    </row>
    <row r="36" spans="1:29" x14ac:dyDescent="0.2">
      <c r="A36" s="108"/>
      <c r="B36" s="108"/>
      <c r="C36" s="108"/>
      <c r="D36" s="108"/>
      <c r="E36" s="108"/>
      <c r="F36" s="108"/>
      <c r="G36" s="108"/>
      <c r="H36" s="108"/>
      <c r="I36" s="144" t="s">
        <v>20</v>
      </c>
      <c r="J36" s="108"/>
      <c r="K36" s="145">
        <v>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"/>
    </row>
    <row r="37" spans="1:29" ht="13.5" thickBot="1" x14ac:dyDescent="0.25">
      <c r="A37" s="108"/>
      <c r="B37" s="108"/>
      <c r="C37" s="108"/>
      <c r="D37" s="108"/>
      <c r="E37" s="108"/>
      <c r="F37" s="108"/>
      <c r="G37" s="108"/>
      <c r="H37" s="108"/>
      <c r="I37" s="146" t="s">
        <v>73</v>
      </c>
      <c r="J37" s="147"/>
      <c r="K37" s="148">
        <v>2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"/>
    </row>
    <row r="38" spans="1:29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"/>
    </row>
    <row r="39" spans="1:29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"/>
    </row>
    <row r="40" spans="1:29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</sheetData>
  <mergeCells count="26">
    <mergeCell ref="B35:D35"/>
    <mergeCell ref="I1:K1"/>
    <mergeCell ref="I21:K21"/>
    <mergeCell ref="I14:K14"/>
    <mergeCell ref="P3:R3"/>
    <mergeCell ref="P31:R32"/>
    <mergeCell ref="P33:R34"/>
    <mergeCell ref="I34:K34"/>
    <mergeCell ref="I29:K29"/>
    <mergeCell ref="I25:K25"/>
    <mergeCell ref="B4:D4"/>
    <mergeCell ref="B13:D13"/>
    <mergeCell ref="B22:D22"/>
    <mergeCell ref="D1:F1"/>
    <mergeCell ref="P8:R8"/>
    <mergeCell ref="U26:W28"/>
    <mergeCell ref="U30:W30"/>
    <mergeCell ref="P13:R13"/>
    <mergeCell ref="P25:R26"/>
    <mergeCell ref="P27:R28"/>
    <mergeCell ref="U18:W20"/>
    <mergeCell ref="U22:W24"/>
    <mergeCell ref="P23:R24"/>
    <mergeCell ref="P29:R30"/>
    <mergeCell ref="P18:R18"/>
    <mergeCell ref="P19:R20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opLeftCell="A4" zoomScaleNormal="100" workbookViewId="0">
      <selection activeCell="U14" sqref="U14"/>
    </sheetView>
  </sheetViews>
  <sheetFormatPr defaultRowHeight="12.75" x14ac:dyDescent="0.2"/>
  <cols>
    <col min="1" max="1" width="9" customWidth="1"/>
    <col min="2" max="2" width="11.28515625" customWidth="1"/>
    <col min="3" max="3" width="11.85546875" customWidth="1"/>
    <col min="4" max="4" width="11.5703125" bestFit="1" customWidth="1"/>
    <col min="7" max="7" width="8.85546875" bestFit="1" customWidth="1"/>
    <col min="8" max="8" width="3" bestFit="1" customWidth="1"/>
    <col min="9" max="11" width="10" bestFit="1" customWidth="1"/>
    <col min="15" max="15" width="3.140625" customWidth="1"/>
    <col min="22" max="22" width="2.5703125" customWidth="1"/>
    <col min="25" max="25" width="10" bestFit="1" customWidth="1"/>
  </cols>
  <sheetData>
    <row r="1" spans="1:28" ht="15.75" thickBot="1" x14ac:dyDescent="0.3">
      <c r="A1" s="70" t="s">
        <v>46</v>
      </c>
      <c r="D1" s="226" t="s">
        <v>203</v>
      </c>
      <c r="E1" s="242"/>
      <c r="F1" s="243"/>
      <c r="I1" s="239" t="s">
        <v>199</v>
      </c>
      <c r="J1" s="240"/>
      <c r="K1" s="241"/>
      <c r="W1" s="285" t="s">
        <v>186</v>
      </c>
      <c r="X1" s="286"/>
      <c r="Y1" s="287"/>
      <c r="Z1" s="211">
        <v>22.89</v>
      </c>
    </row>
    <row r="2" spans="1:28" ht="13.5" thickBot="1" x14ac:dyDescent="0.25">
      <c r="A2" s="70"/>
    </row>
    <row r="3" spans="1:28" ht="15.75" thickBot="1" x14ac:dyDescent="0.3">
      <c r="P3" s="226" t="s">
        <v>18</v>
      </c>
      <c r="Q3" s="227"/>
      <c r="R3" s="228"/>
      <c r="T3" s="5">
        <v>0</v>
      </c>
      <c r="U3" s="4" t="s">
        <v>49</v>
      </c>
      <c r="W3" s="283" t="s">
        <v>187</v>
      </c>
      <c r="X3" s="242"/>
      <c r="Y3" s="243"/>
      <c r="AA3" s="5">
        <v>0</v>
      </c>
      <c r="AB3" s="4" t="s">
        <v>49</v>
      </c>
    </row>
    <row r="4" spans="1:28" ht="13.5" thickBot="1" x14ac:dyDescent="0.25">
      <c r="B4" s="226" t="s">
        <v>66</v>
      </c>
      <c r="C4" s="227"/>
      <c r="D4" s="228"/>
      <c r="I4" s="139" t="s">
        <v>29</v>
      </c>
      <c r="J4" s="138"/>
      <c r="K4" s="137"/>
      <c r="P4" s="119" t="s">
        <v>19</v>
      </c>
      <c r="Q4" s="23"/>
      <c r="R4" s="6">
        <v>-1</v>
      </c>
      <c r="W4" s="124" t="s">
        <v>0</v>
      </c>
      <c r="X4" s="23"/>
      <c r="Y4" s="6">
        <v>0</v>
      </c>
      <c r="Z4" s="211">
        <v>0.89</v>
      </c>
    </row>
    <row r="5" spans="1:28" ht="13.5" thickBot="1" x14ac:dyDescent="0.25">
      <c r="B5" s="124" t="s">
        <v>67</v>
      </c>
      <c r="C5" s="131" t="s">
        <v>68</v>
      </c>
      <c r="D5" s="136" t="s">
        <v>69</v>
      </c>
      <c r="I5" s="124" t="s">
        <v>181</v>
      </c>
      <c r="J5" s="23"/>
      <c r="K5" s="6">
        <v>0</v>
      </c>
      <c r="P5" s="118" t="s">
        <v>20</v>
      </c>
      <c r="Q5" s="1"/>
      <c r="R5" s="7">
        <v>0</v>
      </c>
      <c r="W5" s="121" t="s">
        <v>1</v>
      </c>
      <c r="X5" s="21"/>
      <c r="Y5" s="90" t="s">
        <v>5</v>
      </c>
    </row>
    <row r="6" spans="1:28" ht="15.75" thickBot="1" x14ac:dyDescent="0.3">
      <c r="A6" s="4" t="s">
        <v>44</v>
      </c>
      <c r="B6" s="30">
        <v>400000</v>
      </c>
      <c r="C6" s="31">
        <v>352312</v>
      </c>
      <c r="D6" s="32">
        <v>369000</v>
      </c>
      <c r="E6" s="4" t="s">
        <v>45</v>
      </c>
      <c r="I6" s="133" t="s">
        <v>180</v>
      </c>
      <c r="J6" s="1"/>
      <c r="K6" s="7">
        <v>1</v>
      </c>
      <c r="M6" s="5">
        <v>1</v>
      </c>
      <c r="N6" s="4" t="s">
        <v>49</v>
      </c>
      <c r="P6" s="117" t="s">
        <v>73</v>
      </c>
      <c r="Q6" s="21"/>
      <c r="R6" s="3">
        <v>2</v>
      </c>
    </row>
    <row r="7" spans="1:28" ht="15.75" thickBot="1" x14ac:dyDescent="0.3">
      <c r="B7" s="216" t="s">
        <v>32</v>
      </c>
      <c r="C7" s="217" t="s">
        <v>33</v>
      </c>
      <c r="D7" s="218" t="s">
        <v>14</v>
      </c>
      <c r="I7" s="133" t="s">
        <v>179</v>
      </c>
      <c r="J7" s="1"/>
      <c r="K7" s="7">
        <v>2</v>
      </c>
      <c r="W7" s="283" t="s">
        <v>189</v>
      </c>
      <c r="X7" s="284"/>
      <c r="Y7" s="203">
        <v>0</v>
      </c>
    </row>
    <row r="8" spans="1:28" ht="16.5" thickTop="1" thickBot="1" x14ac:dyDescent="0.3">
      <c r="A8" s="4" t="s">
        <v>50</v>
      </c>
      <c r="B8" s="34">
        <v>375000</v>
      </c>
      <c r="C8" s="35">
        <f>(B8/D8)-100%</f>
        <v>3.2890043092377308E-3</v>
      </c>
      <c r="D8" s="33">
        <f>(B6+C6+D6)/3</f>
        <v>373770.66666666669</v>
      </c>
      <c r="F8" s="28">
        <f>IF(B8&gt;=U38,3,0)</f>
        <v>0</v>
      </c>
      <c r="I8" s="121" t="s">
        <v>178</v>
      </c>
      <c r="J8" s="21"/>
      <c r="K8" s="90" t="s">
        <v>5</v>
      </c>
      <c r="P8" s="226" t="s">
        <v>21</v>
      </c>
      <c r="Q8" s="227"/>
      <c r="R8" s="228"/>
      <c r="W8" s="207">
        <v>0.02</v>
      </c>
      <c r="X8" s="210" t="e">
        <f>ABS(B8/Y7)-1</f>
        <v>#DIV/0!</v>
      </c>
      <c r="Y8" s="36">
        <v>-1</v>
      </c>
      <c r="AA8" s="5">
        <v>0</v>
      </c>
      <c r="AB8" s="4" t="s">
        <v>49</v>
      </c>
    </row>
    <row r="9" spans="1:28" ht="13.5" thickBot="1" x14ac:dyDescent="0.25">
      <c r="B9" s="124" t="s">
        <v>70</v>
      </c>
      <c r="C9" s="23"/>
      <c r="D9" s="36">
        <v>0</v>
      </c>
      <c r="I9" s="60" t="s">
        <v>106</v>
      </c>
      <c r="J9" s="61" t="s">
        <v>105</v>
      </c>
      <c r="K9" s="62" t="s">
        <v>107</v>
      </c>
      <c r="P9" s="119" t="s">
        <v>22</v>
      </c>
      <c r="Q9" s="23"/>
      <c r="R9" s="6">
        <v>-1</v>
      </c>
      <c r="W9" s="208">
        <v>0.03</v>
      </c>
      <c r="X9" s="204"/>
      <c r="Y9" s="37">
        <v>0</v>
      </c>
      <c r="Z9" s="211">
        <v>22</v>
      </c>
    </row>
    <row r="10" spans="1:28" ht="15.75" thickBot="1" x14ac:dyDescent="0.3">
      <c r="B10" s="133" t="s">
        <v>71</v>
      </c>
      <c r="C10" s="1"/>
      <c r="D10" s="37">
        <v>2</v>
      </c>
      <c r="F10" s="5">
        <v>0</v>
      </c>
      <c r="G10" s="4" t="s">
        <v>49</v>
      </c>
      <c r="I10" s="79" t="s">
        <v>104</v>
      </c>
      <c r="J10" s="80">
        <v>2347</v>
      </c>
      <c r="K10" s="218" t="s">
        <v>108</v>
      </c>
      <c r="P10" s="118" t="s">
        <v>20</v>
      </c>
      <c r="Q10" s="1"/>
      <c r="R10" s="7">
        <v>0</v>
      </c>
      <c r="T10" s="5">
        <v>0</v>
      </c>
      <c r="U10" s="4" t="s">
        <v>49</v>
      </c>
      <c r="W10" s="209">
        <v>3.5000000000000003E-2</v>
      </c>
      <c r="X10" s="204"/>
      <c r="Y10" s="37">
        <v>1</v>
      </c>
    </row>
    <row r="11" spans="1:28" ht="15.75" thickBot="1" x14ac:dyDescent="0.3">
      <c r="B11" s="121" t="s">
        <v>72</v>
      </c>
      <c r="C11" s="21"/>
      <c r="D11" s="90" t="s">
        <v>5</v>
      </c>
      <c r="I11" s="57" t="s">
        <v>101</v>
      </c>
      <c r="J11" s="63">
        <v>2847</v>
      </c>
      <c r="K11" s="76">
        <f>ABS((J11/$J$10)-100%)</f>
        <v>0.21303792074989358</v>
      </c>
      <c r="P11" s="117" t="s">
        <v>23</v>
      </c>
      <c r="Q11" s="21"/>
      <c r="R11" s="3">
        <v>2</v>
      </c>
      <c r="W11" s="206" t="s">
        <v>193</v>
      </c>
      <c r="X11" s="205"/>
      <c r="Y11" s="90" t="s">
        <v>5</v>
      </c>
    </row>
    <row r="12" spans="1:28" ht="16.5" thickTop="1" thickBot="1" x14ac:dyDescent="0.3">
      <c r="I12" s="58" t="s">
        <v>102</v>
      </c>
      <c r="J12" s="64">
        <v>2214</v>
      </c>
      <c r="K12" s="77">
        <f>ABS((J12/$J$10)-100%)</f>
        <v>5.6668086919471672E-2</v>
      </c>
    </row>
    <row r="13" spans="1:28" ht="16.5" thickTop="1" thickBot="1" x14ac:dyDescent="0.3">
      <c r="B13" s="226" t="s">
        <v>3</v>
      </c>
      <c r="C13" s="227"/>
      <c r="D13" s="228"/>
      <c r="I13" s="59" t="s">
        <v>103</v>
      </c>
      <c r="J13" s="65">
        <v>2225</v>
      </c>
      <c r="K13" s="78">
        <f>ABS((J13/$J$10)-100%)</f>
        <v>5.1981252662974042E-2</v>
      </c>
      <c r="P13" s="226" t="s">
        <v>24</v>
      </c>
      <c r="Q13" s="227"/>
      <c r="R13" s="228"/>
      <c r="W13" s="283" t="s">
        <v>188</v>
      </c>
      <c r="X13" s="242"/>
      <c r="Y13" s="243"/>
    </row>
    <row r="14" spans="1:28" ht="15.75" thickBot="1" x14ac:dyDescent="0.3">
      <c r="B14" s="192" t="s">
        <v>177</v>
      </c>
      <c r="C14" s="88"/>
      <c r="D14" s="191">
        <v>-1</v>
      </c>
      <c r="J14" s="74" t="s">
        <v>116</v>
      </c>
      <c r="P14" s="119" t="s">
        <v>25</v>
      </c>
      <c r="Q14" s="23"/>
      <c r="R14" s="6">
        <v>-1</v>
      </c>
      <c r="W14" s="57" t="s">
        <v>190</v>
      </c>
      <c r="X14" s="23"/>
      <c r="Y14" s="6">
        <v>-1</v>
      </c>
      <c r="AA14" s="5">
        <v>0</v>
      </c>
      <c r="AB14" s="4" t="s">
        <v>49</v>
      </c>
    </row>
    <row r="15" spans="1:28" ht="15.75" thickBot="1" x14ac:dyDescent="0.3">
      <c r="B15" s="133" t="s">
        <v>53</v>
      </c>
      <c r="C15" s="1"/>
      <c r="D15" s="7">
        <v>0</v>
      </c>
      <c r="F15" s="5">
        <v>3</v>
      </c>
      <c r="G15" s="4" t="s">
        <v>49</v>
      </c>
      <c r="I15" s="229" t="s">
        <v>31</v>
      </c>
      <c r="J15" s="230"/>
      <c r="K15" s="231"/>
      <c r="P15" s="118" t="s">
        <v>26</v>
      </c>
      <c r="Q15" s="1"/>
      <c r="R15" s="7">
        <v>0</v>
      </c>
      <c r="T15" s="5">
        <v>0</v>
      </c>
      <c r="U15" s="4" t="s">
        <v>49</v>
      </c>
      <c r="W15" s="58" t="s">
        <v>191</v>
      </c>
      <c r="X15" s="1"/>
      <c r="Y15" s="7">
        <v>0</v>
      </c>
      <c r="Z15" t="s">
        <v>200</v>
      </c>
    </row>
    <row r="16" spans="1:28" ht="13.5" thickBot="1" x14ac:dyDescent="0.25">
      <c r="B16" s="133" t="s">
        <v>54</v>
      </c>
      <c r="C16" s="134"/>
      <c r="D16" s="7">
        <v>1</v>
      </c>
      <c r="I16" s="193" t="s">
        <v>176</v>
      </c>
      <c r="J16" s="219"/>
      <c r="K16" s="91">
        <v>-1</v>
      </c>
      <c r="P16" s="117" t="s">
        <v>27</v>
      </c>
      <c r="Q16" s="21"/>
      <c r="R16" s="3">
        <v>2</v>
      </c>
      <c r="W16" s="58" t="s">
        <v>192</v>
      </c>
      <c r="X16" s="1"/>
      <c r="Y16" s="7">
        <v>1</v>
      </c>
    </row>
    <row r="17" spans="2:28" ht="13.5" thickBot="1" x14ac:dyDescent="0.25">
      <c r="B17" s="133" t="s">
        <v>55</v>
      </c>
      <c r="C17" s="134"/>
      <c r="D17" s="7">
        <v>2</v>
      </c>
      <c r="I17" s="133" t="s">
        <v>63</v>
      </c>
      <c r="J17" s="1"/>
      <c r="K17" s="7">
        <v>0</v>
      </c>
      <c r="W17" s="59" t="s">
        <v>194</v>
      </c>
      <c r="X17" s="21"/>
      <c r="Y17" s="90" t="s">
        <v>5</v>
      </c>
    </row>
    <row r="18" spans="2:28" ht="13.5" customHeight="1" thickTop="1" thickBot="1" x14ac:dyDescent="0.3">
      <c r="B18" s="121" t="s">
        <v>4</v>
      </c>
      <c r="C18" s="132"/>
      <c r="D18" s="90" t="s">
        <v>5</v>
      </c>
      <c r="I18" s="133" t="s">
        <v>64</v>
      </c>
      <c r="J18" s="1"/>
      <c r="K18" s="7">
        <v>1</v>
      </c>
      <c r="M18" s="28">
        <f>I21+J21+K21</f>
        <v>1</v>
      </c>
      <c r="P18" s="226" t="s">
        <v>28</v>
      </c>
      <c r="Q18" s="227"/>
      <c r="R18" s="228"/>
    </row>
    <row r="19" spans="2:28" ht="15.75" customHeight="1" thickBot="1" x14ac:dyDescent="0.3">
      <c r="I19" s="117" t="s">
        <v>65</v>
      </c>
      <c r="J19" s="21"/>
      <c r="K19" s="3">
        <v>2</v>
      </c>
      <c r="P19" s="124" t="s">
        <v>74</v>
      </c>
      <c r="Q19" s="23"/>
      <c r="R19" s="6">
        <v>-1</v>
      </c>
      <c r="W19" s="283" t="s">
        <v>195</v>
      </c>
      <c r="X19" s="242"/>
      <c r="Y19" s="243"/>
      <c r="AA19" s="5">
        <v>0</v>
      </c>
      <c r="AB19" s="4" t="s">
        <v>49</v>
      </c>
    </row>
    <row r="20" spans="2:28" ht="13.5" customHeight="1" x14ac:dyDescent="0.25">
      <c r="B20" s="124" t="s">
        <v>6</v>
      </c>
      <c r="C20" s="131"/>
      <c r="D20" s="91" t="s">
        <v>5</v>
      </c>
      <c r="F20" s="5">
        <v>0</v>
      </c>
      <c r="G20" s="4" t="s">
        <v>45</v>
      </c>
      <c r="H20" s="4" t="s">
        <v>198</v>
      </c>
      <c r="I20" s="129" t="s">
        <v>58</v>
      </c>
      <c r="P20" s="122" t="s">
        <v>75</v>
      </c>
      <c r="Q20" s="1"/>
      <c r="R20" s="7">
        <v>0</v>
      </c>
      <c r="T20" s="5">
        <v>0</v>
      </c>
      <c r="U20" s="4" t="s">
        <v>49</v>
      </c>
      <c r="W20" s="57" t="s">
        <v>196</v>
      </c>
      <c r="X20" s="23"/>
      <c r="Y20" s="6">
        <v>0</v>
      </c>
      <c r="Z20" t="s">
        <v>200</v>
      </c>
    </row>
    <row r="21" spans="2:28" ht="15.75" thickBot="1" x14ac:dyDescent="0.3">
      <c r="B21" s="117" t="s">
        <v>7</v>
      </c>
      <c r="C21" s="130"/>
      <c r="D21" s="3">
        <v>0</v>
      </c>
      <c r="I21" s="5">
        <v>-1</v>
      </c>
      <c r="J21" s="5">
        <v>0</v>
      </c>
      <c r="K21" s="5">
        <v>2</v>
      </c>
      <c r="P21" s="117" t="s">
        <v>76</v>
      </c>
      <c r="Q21" s="21"/>
      <c r="R21" s="3">
        <v>2</v>
      </c>
      <c r="W21" s="59" t="s">
        <v>197</v>
      </c>
      <c r="X21" s="21"/>
      <c r="Y21" s="90" t="s">
        <v>5</v>
      </c>
    </row>
    <row r="22" spans="2:28" ht="13.5" customHeight="1" thickBot="1" x14ac:dyDescent="0.25"/>
    <row r="23" spans="2:28" ht="16.5" customHeight="1" thickBot="1" x14ac:dyDescent="0.25">
      <c r="B23" s="226" t="s">
        <v>86</v>
      </c>
      <c r="C23" s="227"/>
      <c r="D23" s="228"/>
      <c r="I23" s="229" t="s">
        <v>81</v>
      </c>
      <c r="J23" s="230"/>
      <c r="K23" s="231"/>
      <c r="P23" s="226" t="s">
        <v>34</v>
      </c>
      <c r="Q23" s="227"/>
      <c r="R23" s="228"/>
      <c r="W23" s="265" t="str">
        <f>IF(AND($P$24&gt;=-10,$P$24&lt;=3),"ACCEPT","")</f>
        <v/>
      </c>
      <c r="X23" s="266"/>
      <c r="Y23" s="267"/>
    </row>
    <row r="24" spans="2:28" ht="16.5" customHeight="1" x14ac:dyDescent="0.25">
      <c r="B24" s="118" t="s">
        <v>56</v>
      </c>
      <c r="C24" s="129"/>
      <c r="D24" s="7">
        <v>0</v>
      </c>
      <c r="I24" s="119" t="s">
        <v>82</v>
      </c>
      <c r="J24" s="23"/>
      <c r="K24" s="6">
        <v>0</v>
      </c>
      <c r="M24" s="5">
        <v>0</v>
      </c>
      <c r="N24" s="4" t="s">
        <v>49</v>
      </c>
      <c r="P24" s="232">
        <f>F15+F20+F25+F30+M18+F10+M33+T3+T10+T15+T20+M24+M28+M6+F8+AA3+AA8+AA14+AA19</f>
        <v>5</v>
      </c>
      <c r="Q24" s="233"/>
      <c r="R24" s="234"/>
      <c r="W24" s="268"/>
      <c r="X24" s="269"/>
      <c r="Y24" s="270"/>
    </row>
    <row r="25" spans="2:28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33" t="s">
        <v>83</v>
      </c>
      <c r="J25" s="1"/>
      <c r="K25" s="7">
        <v>1</v>
      </c>
      <c r="P25" s="235"/>
      <c r="Q25" s="236"/>
      <c r="R25" s="237"/>
      <c r="W25" s="271"/>
      <c r="X25" s="272"/>
      <c r="Y25" s="273"/>
    </row>
    <row r="26" spans="2:28" ht="13.5" customHeight="1" thickBot="1" x14ac:dyDescent="0.25">
      <c r="B26" s="118" t="s">
        <v>9</v>
      </c>
      <c r="C26" s="129"/>
      <c r="D26" s="7">
        <v>2</v>
      </c>
      <c r="I26" s="121" t="s">
        <v>175</v>
      </c>
      <c r="J26" s="21"/>
      <c r="K26" s="189" t="s">
        <v>5</v>
      </c>
    </row>
    <row r="27" spans="2:28" ht="15.75" customHeight="1" thickBot="1" x14ac:dyDescent="0.25">
      <c r="B27" s="117" t="s">
        <v>57</v>
      </c>
      <c r="C27" s="130"/>
      <c r="D27" s="3">
        <v>3</v>
      </c>
      <c r="I27" s="70" t="s">
        <v>129</v>
      </c>
      <c r="P27" s="253" t="s">
        <v>35</v>
      </c>
      <c r="Q27" s="254"/>
      <c r="R27" s="255"/>
      <c r="W27" s="274" t="str">
        <f>IF(AND($P$24&gt;=4,$P$24&lt;=9),"REVIEW","")</f>
        <v>REVIEW</v>
      </c>
      <c r="X27" s="275"/>
      <c r="Y27" s="276"/>
    </row>
    <row r="28" spans="2:28" ht="15.75" customHeight="1" thickBot="1" x14ac:dyDescent="0.3">
      <c r="B28" s="129"/>
      <c r="I28" s="229" t="s">
        <v>30</v>
      </c>
      <c r="J28" s="230"/>
      <c r="K28" s="231"/>
      <c r="M28" s="5">
        <v>0</v>
      </c>
      <c r="N28" s="4" t="s">
        <v>49</v>
      </c>
      <c r="P28" s="256"/>
      <c r="Q28" s="257"/>
      <c r="R28" s="258"/>
      <c r="W28" s="277"/>
      <c r="X28" s="278"/>
      <c r="Y28" s="279"/>
    </row>
    <row r="29" spans="2:28" ht="13.5" thickBot="1" x14ac:dyDescent="0.25">
      <c r="B29" s="128" t="s">
        <v>11</v>
      </c>
      <c r="C29" s="45" t="s">
        <v>10</v>
      </c>
      <c r="D29" s="127" t="s">
        <v>12</v>
      </c>
      <c r="I29" s="124" t="s">
        <v>0</v>
      </c>
      <c r="J29" s="23"/>
      <c r="K29" s="6">
        <v>0</v>
      </c>
      <c r="P29" s="253" t="s">
        <v>47</v>
      </c>
      <c r="Q29" s="254"/>
      <c r="R29" s="255"/>
      <c r="W29" s="280"/>
      <c r="X29" s="281"/>
      <c r="Y29" s="282"/>
    </row>
    <row r="30" spans="2:28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0</v>
      </c>
      <c r="I30" s="121" t="s">
        <v>1</v>
      </c>
      <c r="J30" s="21"/>
      <c r="K30" s="90" t="s">
        <v>5</v>
      </c>
      <c r="P30" s="256"/>
      <c r="Q30" s="257"/>
      <c r="R30" s="258"/>
    </row>
    <row r="31" spans="2:28" ht="14.25" thickTop="1" thickBot="1" x14ac:dyDescent="0.25">
      <c r="B31" s="118" t="s">
        <v>59</v>
      </c>
      <c r="C31" s="2">
        <v>1</v>
      </c>
      <c r="D31" s="125" t="s">
        <v>59</v>
      </c>
      <c r="P31" s="288" t="s">
        <v>204</v>
      </c>
      <c r="Q31" s="289"/>
      <c r="R31" s="290"/>
      <c r="W31" s="244" t="str">
        <f>IF(AND($P$24&gt;=10,$P$24&lt;=100),"REFER","")</f>
        <v/>
      </c>
      <c r="X31" s="245"/>
      <c r="Y31" s="246"/>
    </row>
    <row r="32" spans="2:28" ht="13.5" thickBot="1" x14ac:dyDescent="0.25">
      <c r="B32" s="118" t="s">
        <v>60</v>
      </c>
      <c r="C32" s="2">
        <v>2</v>
      </c>
      <c r="D32" s="125" t="s">
        <v>60</v>
      </c>
      <c r="I32" s="226" t="s">
        <v>15</v>
      </c>
      <c r="J32" s="227"/>
      <c r="K32" s="228"/>
      <c r="P32" s="291"/>
      <c r="Q32" s="292"/>
      <c r="R32" s="293"/>
      <c r="W32" s="247"/>
      <c r="X32" s="248"/>
      <c r="Y32" s="249"/>
    </row>
    <row r="33" spans="1:25" ht="15.75" thickBot="1" x14ac:dyDescent="0.3">
      <c r="B33" s="117" t="s">
        <v>61</v>
      </c>
      <c r="C33" s="83" t="s">
        <v>120</v>
      </c>
      <c r="D33" s="123" t="s">
        <v>61</v>
      </c>
      <c r="I33" s="119" t="s">
        <v>16</v>
      </c>
      <c r="J33" s="23"/>
      <c r="K33" s="91">
        <v>0</v>
      </c>
      <c r="M33" s="5">
        <v>0</v>
      </c>
      <c r="N33" s="4" t="s">
        <v>49</v>
      </c>
      <c r="P33" s="220" t="s">
        <v>153</v>
      </c>
      <c r="Q33" s="221"/>
      <c r="R33" s="222"/>
      <c r="W33" s="250"/>
      <c r="X33" s="251"/>
      <c r="Y33" s="252"/>
    </row>
    <row r="34" spans="1:25" ht="13.5" thickBot="1" x14ac:dyDescent="0.25">
      <c r="B34" s="70" t="s">
        <v>62</v>
      </c>
      <c r="C34" s="70" t="s">
        <v>121</v>
      </c>
      <c r="D34" t="s">
        <v>52</v>
      </c>
      <c r="I34" s="118" t="s">
        <v>17</v>
      </c>
      <c r="J34" s="1"/>
      <c r="K34" s="37">
        <v>0</v>
      </c>
      <c r="P34" s="220"/>
      <c r="Q34" s="221"/>
      <c r="R34" s="222"/>
    </row>
    <row r="35" spans="1:25" ht="15.75" thickBot="1" x14ac:dyDescent="0.3">
      <c r="A35" s="4" t="s">
        <v>44</v>
      </c>
      <c r="B35" s="5">
        <v>0</v>
      </c>
      <c r="D35" s="5">
        <v>0</v>
      </c>
      <c r="I35" s="117" t="s">
        <v>2</v>
      </c>
      <c r="J35" s="21"/>
      <c r="K35" s="90" t="s">
        <v>5</v>
      </c>
      <c r="P35" s="220" t="s">
        <v>152</v>
      </c>
      <c r="Q35" s="221"/>
      <c r="R35" s="222"/>
      <c r="W35" s="226" t="s">
        <v>40</v>
      </c>
      <c r="X35" s="227"/>
      <c r="Y35" s="228"/>
    </row>
    <row r="36" spans="1:25" ht="15" x14ac:dyDescent="0.25">
      <c r="B36" s="238" t="s">
        <v>128</v>
      </c>
      <c r="C36" s="238"/>
      <c r="D36" s="238"/>
      <c r="P36" s="220"/>
      <c r="Q36" s="221"/>
      <c r="R36" s="222"/>
      <c r="W36" s="124" t="s">
        <v>84</v>
      </c>
      <c r="X36" s="23"/>
      <c r="Y36" s="40" t="s">
        <v>41</v>
      </c>
    </row>
    <row r="37" spans="1:25" ht="15" x14ac:dyDescent="0.25">
      <c r="P37" s="220" t="s">
        <v>39</v>
      </c>
      <c r="Q37" s="221"/>
      <c r="R37" s="222"/>
      <c r="W37" s="122" t="s">
        <v>85</v>
      </c>
      <c r="X37" s="1"/>
      <c r="Y37" s="41" t="s">
        <v>42</v>
      </c>
    </row>
    <row r="38" spans="1:25" ht="15.75" thickBot="1" x14ac:dyDescent="0.3">
      <c r="P38" s="223"/>
      <c r="Q38" s="224"/>
      <c r="R38" s="225"/>
      <c r="U38" s="202">
        <v>1000000</v>
      </c>
      <c r="W38" s="121" t="s">
        <v>43</v>
      </c>
      <c r="X38" s="21"/>
      <c r="Y38" s="42" t="s">
        <v>5</v>
      </c>
    </row>
    <row r="39" spans="1:25" ht="13.5" thickBot="1" x14ac:dyDescent="0.25">
      <c r="W39" s="79" t="s">
        <v>48</v>
      </c>
      <c r="X39" s="29"/>
      <c r="Y39" s="120"/>
    </row>
  </sheetData>
  <mergeCells count="31">
    <mergeCell ref="I15:K15"/>
    <mergeCell ref="D1:F1"/>
    <mergeCell ref="I1:K1"/>
    <mergeCell ref="W1:Y1"/>
    <mergeCell ref="P3:R3"/>
    <mergeCell ref="W3:Y3"/>
    <mergeCell ref="B4:D4"/>
    <mergeCell ref="W7:X7"/>
    <mergeCell ref="P8:R8"/>
    <mergeCell ref="B13:D13"/>
    <mergeCell ref="P13:R13"/>
    <mergeCell ref="W13:Y13"/>
    <mergeCell ref="P18:R18"/>
    <mergeCell ref="W19:Y19"/>
    <mergeCell ref="B23:D23"/>
    <mergeCell ref="I23:K23"/>
    <mergeCell ref="P23:R23"/>
    <mergeCell ref="W23:Y25"/>
    <mergeCell ref="P24:R25"/>
    <mergeCell ref="P35:R36"/>
    <mergeCell ref="W35:Y35"/>
    <mergeCell ref="B36:D36"/>
    <mergeCell ref="P37:R38"/>
    <mergeCell ref="P27:R28"/>
    <mergeCell ref="W27:Y29"/>
    <mergeCell ref="I28:K28"/>
    <mergeCell ref="P29:R30"/>
    <mergeCell ref="P31:R32"/>
    <mergeCell ref="W31:Y33"/>
    <mergeCell ref="I32:K32"/>
    <mergeCell ref="P33:R34"/>
  </mergeCells>
  <pageMargins left="0.7" right="0.7" top="0.75" bottom="0.75" header="0.3" footer="0.3"/>
  <pageSetup paperSize="5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Normal="100" workbookViewId="0">
      <selection activeCell="I20" sqref="I20"/>
    </sheetView>
  </sheetViews>
  <sheetFormatPr defaultRowHeight="12.75" x14ac:dyDescent="0.2"/>
  <cols>
    <col min="1" max="1" width="9" customWidth="1"/>
    <col min="2" max="2" width="11.28515625" customWidth="1"/>
    <col min="3" max="3" width="11.85546875" customWidth="1"/>
    <col min="4" max="4" width="11.5703125" bestFit="1" customWidth="1"/>
    <col min="7" max="7" width="8.85546875" bestFit="1" customWidth="1"/>
    <col min="8" max="8" width="3" bestFit="1" customWidth="1"/>
    <col min="9" max="11" width="10" bestFit="1" customWidth="1"/>
    <col min="15" max="15" width="3.140625" customWidth="1"/>
    <col min="22" max="22" width="2.5703125" customWidth="1"/>
    <col min="25" max="25" width="10" bestFit="1" customWidth="1"/>
  </cols>
  <sheetData>
    <row r="1" spans="1:28" ht="15.75" thickBot="1" x14ac:dyDescent="0.3">
      <c r="A1" s="70" t="s">
        <v>46</v>
      </c>
      <c r="D1" s="226" t="s">
        <v>202</v>
      </c>
      <c r="E1" s="242"/>
      <c r="F1" s="243"/>
      <c r="I1" s="239" t="s">
        <v>199</v>
      </c>
      <c r="J1" s="240"/>
      <c r="K1" s="241"/>
      <c r="W1" s="285" t="s">
        <v>186</v>
      </c>
      <c r="X1" s="286"/>
      <c r="Y1" s="287"/>
      <c r="Z1" s="211">
        <v>22.89</v>
      </c>
    </row>
    <row r="2" spans="1:28" ht="13.5" thickBot="1" x14ac:dyDescent="0.25">
      <c r="A2" s="70"/>
    </row>
    <row r="3" spans="1:28" ht="15.75" thickBot="1" x14ac:dyDescent="0.3">
      <c r="P3" s="226" t="s">
        <v>18</v>
      </c>
      <c r="Q3" s="227"/>
      <c r="R3" s="228"/>
      <c r="T3" s="5">
        <v>0</v>
      </c>
      <c r="U3" s="4" t="s">
        <v>49</v>
      </c>
      <c r="W3" s="283" t="s">
        <v>187</v>
      </c>
      <c r="X3" s="242"/>
      <c r="Y3" s="243"/>
      <c r="AA3" s="5">
        <v>0</v>
      </c>
      <c r="AB3" s="4" t="s">
        <v>49</v>
      </c>
    </row>
    <row r="4" spans="1:28" ht="13.5" thickBot="1" x14ac:dyDescent="0.25">
      <c r="B4" s="226" t="s">
        <v>66</v>
      </c>
      <c r="C4" s="227"/>
      <c r="D4" s="228"/>
      <c r="I4" s="139" t="s">
        <v>29</v>
      </c>
      <c r="J4" s="138"/>
      <c r="K4" s="137"/>
      <c r="P4" s="119" t="s">
        <v>19</v>
      </c>
      <c r="Q4" s="23"/>
      <c r="R4" s="6">
        <v>-1</v>
      </c>
      <c r="W4" s="124" t="s">
        <v>0</v>
      </c>
      <c r="X4" s="23"/>
      <c r="Y4" s="6">
        <v>0</v>
      </c>
      <c r="Z4" s="211">
        <v>0.89</v>
      </c>
    </row>
    <row r="5" spans="1:28" ht="13.5" thickBot="1" x14ac:dyDescent="0.25">
      <c r="B5" s="124" t="s">
        <v>67</v>
      </c>
      <c r="C5" s="131" t="s">
        <v>68</v>
      </c>
      <c r="D5" s="136" t="s">
        <v>69</v>
      </c>
      <c r="I5" s="124" t="s">
        <v>181</v>
      </c>
      <c r="J5" s="23"/>
      <c r="K5" s="6">
        <v>0</v>
      </c>
      <c r="P5" s="118" t="s">
        <v>20</v>
      </c>
      <c r="Q5" s="1"/>
      <c r="R5" s="7">
        <v>0</v>
      </c>
      <c r="W5" s="121" t="s">
        <v>1</v>
      </c>
      <c r="X5" s="21"/>
      <c r="Y5" s="90" t="s">
        <v>5</v>
      </c>
    </row>
    <row r="6" spans="1:28" ht="15.75" thickBot="1" x14ac:dyDescent="0.3">
      <c r="A6" s="4" t="s">
        <v>44</v>
      </c>
      <c r="B6" s="30">
        <v>370000</v>
      </c>
      <c r="C6" s="31">
        <v>383090</v>
      </c>
      <c r="D6" s="32">
        <v>365000</v>
      </c>
      <c r="E6" s="4" t="s">
        <v>45</v>
      </c>
      <c r="I6" s="133" t="s">
        <v>180</v>
      </c>
      <c r="J6" s="1"/>
      <c r="K6" s="7">
        <v>1</v>
      </c>
      <c r="M6" s="5">
        <v>1</v>
      </c>
      <c r="N6" s="4" t="s">
        <v>49</v>
      </c>
      <c r="P6" s="117" t="s">
        <v>73</v>
      </c>
      <c r="Q6" s="21"/>
      <c r="R6" s="3">
        <v>2</v>
      </c>
    </row>
    <row r="7" spans="1:28" ht="15.75" thickBot="1" x14ac:dyDescent="0.3">
      <c r="B7" s="216" t="s">
        <v>32</v>
      </c>
      <c r="C7" s="217" t="s">
        <v>33</v>
      </c>
      <c r="D7" s="218" t="s">
        <v>14</v>
      </c>
      <c r="I7" s="133" t="s">
        <v>179</v>
      </c>
      <c r="J7" s="1"/>
      <c r="K7" s="7">
        <v>2</v>
      </c>
      <c r="W7" s="283" t="s">
        <v>189</v>
      </c>
      <c r="X7" s="284"/>
      <c r="Y7" s="203">
        <v>0</v>
      </c>
    </row>
    <row r="8" spans="1:28" ht="16.5" thickTop="1" thickBot="1" x14ac:dyDescent="0.3">
      <c r="A8" s="4" t="s">
        <v>50</v>
      </c>
      <c r="B8" s="34">
        <v>375000</v>
      </c>
      <c r="C8" s="35">
        <f>(B8/D8)-100%</f>
        <v>6.1801822751299529E-3</v>
      </c>
      <c r="D8" s="33">
        <f>(B6+C6+D6)/3</f>
        <v>372696.66666666669</v>
      </c>
      <c r="F8" s="28">
        <f>IF(B8&gt;=U38,3,0)</f>
        <v>0</v>
      </c>
      <c r="I8" s="121" t="s">
        <v>178</v>
      </c>
      <c r="J8" s="21"/>
      <c r="K8" s="90" t="s">
        <v>5</v>
      </c>
      <c r="P8" s="226" t="s">
        <v>21</v>
      </c>
      <c r="Q8" s="227"/>
      <c r="R8" s="228"/>
      <c r="W8" s="207">
        <v>0.02</v>
      </c>
      <c r="X8" s="210" t="e">
        <f>ABS(B8/Y7)-1</f>
        <v>#DIV/0!</v>
      </c>
      <c r="Y8" s="36">
        <v>-1</v>
      </c>
      <c r="AA8" s="5">
        <v>0</v>
      </c>
      <c r="AB8" s="4" t="s">
        <v>49</v>
      </c>
    </row>
    <row r="9" spans="1:28" ht="13.5" thickBot="1" x14ac:dyDescent="0.25">
      <c r="B9" s="124" t="s">
        <v>70</v>
      </c>
      <c r="C9" s="23"/>
      <c r="D9" s="36">
        <v>0</v>
      </c>
      <c r="I9" s="60" t="s">
        <v>106</v>
      </c>
      <c r="J9" s="61" t="s">
        <v>105</v>
      </c>
      <c r="K9" s="62" t="s">
        <v>107</v>
      </c>
      <c r="P9" s="119" t="s">
        <v>22</v>
      </c>
      <c r="Q9" s="23"/>
      <c r="R9" s="6">
        <v>-1</v>
      </c>
      <c r="W9" s="208">
        <v>0.03</v>
      </c>
      <c r="X9" s="204"/>
      <c r="Y9" s="37">
        <v>0</v>
      </c>
      <c r="Z9" s="211">
        <v>22</v>
      </c>
    </row>
    <row r="10" spans="1:28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79" t="s">
        <v>104</v>
      </c>
      <c r="J10" s="80">
        <v>2657</v>
      </c>
      <c r="K10" s="218" t="s">
        <v>108</v>
      </c>
      <c r="P10" s="118" t="s">
        <v>20</v>
      </c>
      <c r="Q10" s="1"/>
      <c r="R10" s="7">
        <v>0</v>
      </c>
      <c r="T10" s="5">
        <v>0</v>
      </c>
      <c r="U10" s="4" t="s">
        <v>49</v>
      </c>
      <c r="W10" s="209">
        <v>3.5000000000000003E-2</v>
      </c>
      <c r="X10" s="204"/>
      <c r="Y10" s="37">
        <v>1</v>
      </c>
    </row>
    <row r="11" spans="1:28" ht="15.75" thickBot="1" x14ac:dyDescent="0.3">
      <c r="B11" s="121" t="s">
        <v>72</v>
      </c>
      <c r="C11" s="21"/>
      <c r="D11" s="90" t="s">
        <v>5</v>
      </c>
      <c r="I11" s="57" t="s">
        <v>101</v>
      </c>
      <c r="J11" s="63">
        <v>2622</v>
      </c>
      <c r="K11" s="76">
        <f>ABS((J11/$J$10)-100%)</f>
        <v>1.3172751223184065E-2</v>
      </c>
      <c r="P11" s="117" t="s">
        <v>23</v>
      </c>
      <c r="Q11" s="21"/>
      <c r="R11" s="3">
        <v>2</v>
      </c>
      <c r="W11" s="206" t="s">
        <v>193</v>
      </c>
      <c r="X11" s="205"/>
      <c r="Y11" s="90" t="s">
        <v>5</v>
      </c>
    </row>
    <row r="12" spans="1:28" ht="16.5" thickTop="1" thickBot="1" x14ac:dyDescent="0.3">
      <c r="I12" s="58" t="s">
        <v>102</v>
      </c>
      <c r="J12" s="64">
        <v>2911</v>
      </c>
      <c r="K12" s="77">
        <f>ABS((J12/$J$10)-100%)</f>
        <v>9.5596537448249919E-2</v>
      </c>
    </row>
    <row r="13" spans="1:28" ht="16.5" thickTop="1" thickBot="1" x14ac:dyDescent="0.3">
      <c r="B13" s="226" t="s">
        <v>3</v>
      </c>
      <c r="C13" s="227"/>
      <c r="D13" s="228"/>
      <c r="I13" s="59" t="s">
        <v>103</v>
      </c>
      <c r="J13" s="65">
        <v>2855</v>
      </c>
      <c r="K13" s="78">
        <f>ABS((J13/$J$10)-100%)</f>
        <v>7.4520135491155548E-2</v>
      </c>
      <c r="P13" s="226" t="s">
        <v>24</v>
      </c>
      <c r="Q13" s="227"/>
      <c r="R13" s="228"/>
      <c r="W13" s="283" t="s">
        <v>188</v>
      </c>
      <c r="X13" s="242"/>
      <c r="Y13" s="243"/>
    </row>
    <row r="14" spans="1:28" ht="15.75" thickBot="1" x14ac:dyDescent="0.3">
      <c r="B14" s="192" t="s">
        <v>177</v>
      </c>
      <c r="C14" s="88"/>
      <c r="D14" s="191">
        <v>-1</v>
      </c>
      <c r="J14" s="74" t="s">
        <v>116</v>
      </c>
      <c r="P14" s="119" t="s">
        <v>25</v>
      </c>
      <c r="Q14" s="23"/>
      <c r="R14" s="6">
        <v>-1</v>
      </c>
      <c r="W14" s="57" t="s">
        <v>190</v>
      </c>
      <c r="X14" s="23"/>
      <c r="Y14" s="6">
        <v>-1</v>
      </c>
      <c r="AA14" s="5">
        <v>0</v>
      </c>
      <c r="AB14" s="4" t="s">
        <v>49</v>
      </c>
    </row>
    <row r="15" spans="1:28" ht="15.75" thickBot="1" x14ac:dyDescent="0.3">
      <c r="B15" s="133" t="s">
        <v>53</v>
      </c>
      <c r="C15" s="1"/>
      <c r="D15" s="7">
        <v>0</v>
      </c>
      <c r="F15" s="5">
        <v>1</v>
      </c>
      <c r="G15" s="4" t="s">
        <v>49</v>
      </c>
      <c r="I15" s="229" t="s">
        <v>31</v>
      </c>
      <c r="J15" s="230"/>
      <c r="K15" s="231"/>
      <c r="P15" s="118" t="s">
        <v>26</v>
      </c>
      <c r="Q15" s="1"/>
      <c r="R15" s="7">
        <v>0</v>
      </c>
      <c r="T15" s="5">
        <v>0</v>
      </c>
      <c r="U15" s="4" t="s">
        <v>49</v>
      </c>
      <c r="W15" s="58" t="s">
        <v>191</v>
      </c>
      <c r="X15" s="1"/>
      <c r="Y15" s="7">
        <v>0</v>
      </c>
      <c r="Z15" t="s">
        <v>200</v>
      </c>
    </row>
    <row r="16" spans="1:28" ht="13.5" thickBot="1" x14ac:dyDescent="0.25">
      <c r="B16" s="133" t="s">
        <v>54</v>
      </c>
      <c r="C16" s="134"/>
      <c r="D16" s="7">
        <v>1</v>
      </c>
      <c r="I16" s="193" t="s">
        <v>176</v>
      </c>
      <c r="J16" s="219"/>
      <c r="K16" s="91">
        <v>-1</v>
      </c>
      <c r="P16" s="117" t="s">
        <v>27</v>
      </c>
      <c r="Q16" s="21"/>
      <c r="R16" s="3">
        <v>2</v>
      </c>
      <c r="W16" s="58" t="s">
        <v>192</v>
      </c>
      <c r="X16" s="1"/>
      <c r="Y16" s="7">
        <v>1</v>
      </c>
    </row>
    <row r="17" spans="2:28" ht="13.5" thickBot="1" x14ac:dyDescent="0.25">
      <c r="B17" s="133" t="s">
        <v>55</v>
      </c>
      <c r="C17" s="134"/>
      <c r="D17" s="7">
        <v>2</v>
      </c>
      <c r="I17" s="133" t="s">
        <v>63</v>
      </c>
      <c r="J17" s="1"/>
      <c r="K17" s="7">
        <v>0</v>
      </c>
      <c r="W17" s="59" t="s">
        <v>194</v>
      </c>
      <c r="X17" s="21"/>
      <c r="Y17" s="90" t="s">
        <v>5</v>
      </c>
    </row>
    <row r="18" spans="2:28" ht="13.5" customHeight="1" thickTop="1" thickBot="1" x14ac:dyDescent="0.3">
      <c r="B18" s="121" t="s">
        <v>4</v>
      </c>
      <c r="C18" s="132"/>
      <c r="D18" s="90" t="s">
        <v>5</v>
      </c>
      <c r="I18" s="133" t="s">
        <v>64</v>
      </c>
      <c r="J18" s="1"/>
      <c r="K18" s="7">
        <v>1</v>
      </c>
      <c r="M18" s="28">
        <f>I21+J21+K21</f>
        <v>0</v>
      </c>
      <c r="P18" s="226" t="s">
        <v>28</v>
      </c>
      <c r="Q18" s="227"/>
      <c r="R18" s="228"/>
    </row>
    <row r="19" spans="2:28" ht="15.75" customHeight="1" thickBot="1" x14ac:dyDescent="0.3">
      <c r="I19" s="117" t="s">
        <v>65</v>
      </c>
      <c r="J19" s="21"/>
      <c r="K19" s="3">
        <v>2</v>
      </c>
      <c r="P19" s="124" t="s">
        <v>74</v>
      </c>
      <c r="Q19" s="23"/>
      <c r="R19" s="6">
        <v>-1</v>
      </c>
      <c r="W19" s="283" t="s">
        <v>195</v>
      </c>
      <c r="X19" s="242"/>
      <c r="Y19" s="243"/>
      <c r="AA19" s="5">
        <v>0</v>
      </c>
      <c r="AB19" s="4" t="s">
        <v>49</v>
      </c>
    </row>
    <row r="20" spans="2:28" ht="13.5" customHeight="1" x14ac:dyDescent="0.25">
      <c r="B20" s="124" t="s">
        <v>6</v>
      </c>
      <c r="C20" s="131"/>
      <c r="D20" s="91" t="s">
        <v>5</v>
      </c>
      <c r="F20" s="5">
        <v>0</v>
      </c>
      <c r="G20" s="4" t="s">
        <v>45</v>
      </c>
      <c r="H20" s="4" t="s">
        <v>198</v>
      </c>
      <c r="I20" s="129" t="s">
        <v>58</v>
      </c>
      <c r="P20" s="122" t="s">
        <v>75</v>
      </c>
      <c r="Q20" s="1"/>
      <c r="R20" s="7">
        <v>0</v>
      </c>
      <c r="T20" s="5">
        <v>0</v>
      </c>
      <c r="U20" s="4" t="s">
        <v>49</v>
      </c>
      <c r="W20" s="57" t="s">
        <v>196</v>
      </c>
      <c r="X20" s="23"/>
      <c r="Y20" s="6">
        <v>0</v>
      </c>
      <c r="Z20" t="s">
        <v>200</v>
      </c>
    </row>
    <row r="21" spans="2:28" ht="15.75" thickBot="1" x14ac:dyDescent="0.3">
      <c r="B21" s="117" t="s">
        <v>7</v>
      </c>
      <c r="C21" s="130"/>
      <c r="D21" s="3">
        <v>0</v>
      </c>
      <c r="I21" s="5">
        <v>-1</v>
      </c>
      <c r="J21" s="5">
        <v>-1</v>
      </c>
      <c r="K21" s="5">
        <v>2</v>
      </c>
      <c r="P21" s="117" t="s">
        <v>76</v>
      </c>
      <c r="Q21" s="21"/>
      <c r="R21" s="3">
        <v>2</v>
      </c>
      <c r="W21" s="59" t="s">
        <v>197</v>
      </c>
      <c r="X21" s="21"/>
      <c r="Y21" s="90" t="s">
        <v>5</v>
      </c>
    </row>
    <row r="22" spans="2:28" ht="13.5" customHeight="1" thickBot="1" x14ac:dyDescent="0.25"/>
    <row r="23" spans="2:28" ht="16.5" customHeight="1" thickBot="1" x14ac:dyDescent="0.25">
      <c r="B23" s="226" t="s">
        <v>86</v>
      </c>
      <c r="C23" s="227"/>
      <c r="D23" s="228"/>
      <c r="I23" s="229" t="s">
        <v>81</v>
      </c>
      <c r="J23" s="230"/>
      <c r="K23" s="231"/>
      <c r="P23" s="226" t="s">
        <v>34</v>
      </c>
      <c r="Q23" s="227"/>
      <c r="R23" s="228"/>
      <c r="W23" s="265" t="str">
        <f>IF(AND($P$24&gt;=-10,$P$24&lt;=3),"ACCEPT","")</f>
        <v/>
      </c>
      <c r="X23" s="266"/>
      <c r="Y23" s="267"/>
    </row>
    <row r="24" spans="2:28" ht="16.5" customHeight="1" x14ac:dyDescent="0.25">
      <c r="B24" s="118" t="s">
        <v>56</v>
      </c>
      <c r="C24" s="129"/>
      <c r="D24" s="7">
        <v>0</v>
      </c>
      <c r="I24" s="119" t="s">
        <v>82</v>
      </c>
      <c r="J24" s="23"/>
      <c r="K24" s="6">
        <v>0</v>
      </c>
      <c r="M24" s="5">
        <v>0</v>
      </c>
      <c r="N24" s="4" t="s">
        <v>49</v>
      </c>
      <c r="P24" s="232">
        <f>F15+F20+F25+F30+M18+F10+M33+T3+T10+T15+T20+M24+M28+M6+F8+AA3+AA8+AA14+AA19</f>
        <v>4</v>
      </c>
      <c r="Q24" s="233"/>
      <c r="R24" s="234"/>
      <c r="W24" s="268"/>
      <c r="X24" s="269"/>
      <c r="Y24" s="270"/>
    </row>
    <row r="25" spans="2:28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33" t="s">
        <v>83</v>
      </c>
      <c r="J25" s="1"/>
      <c r="K25" s="7">
        <v>1</v>
      </c>
      <c r="P25" s="235"/>
      <c r="Q25" s="236"/>
      <c r="R25" s="237"/>
      <c r="W25" s="271"/>
      <c r="X25" s="272"/>
      <c r="Y25" s="273"/>
    </row>
    <row r="26" spans="2:28" ht="13.5" customHeight="1" thickBot="1" x14ac:dyDescent="0.25">
      <c r="B26" s="118" t="s">
        <v>9</v>
      </c>
      <c r="C26" s="129"/>
      <c r="D26" s="7">
        <v>2</v>
      </c>
      <c r="I26" s="121" t="s">
        <v>175</v>
      </c>
      <c r="J26" s="21"/>
      <c r="K26" s="189" t="s">
        <v>5</v>
      </c>
    </row>
    <row r="27" spans="2:28" ht="15.75" customHeight="1" thickBot="1" x14ac:dyDescent="0.25">
      <c r="B27" s="117" t="s">
        <v>57</v>
      </c>
      <c r="C27" s="130"/>
      <c r="D27" s="3">
        <v>3</v>
      </c>
      <c r="I27" s="70" t="s">
        <v>129</v>
      </c>
      <c r="P27" s="253" t="s">
        <v>35</v>
      </c>
      <c r="Q27" s="254"/>
      <c r="R27" s="255"/>
      <c r="W27" s="274" t="str">
        <f>IF(AND($P$24&gt;=4,$P$24&lt;=9),"REVIEW","")</f>
        <v>REVIEW</v>
      </c>
      <c r="X27" s="275"/>
      <c r="Y27" s="276"/>
    </row>
    <row r="28" spans="2:28" ht="15.75" customHeight="1" thickBot="1" x14ac:dyDescent="0.3">
      <c r="B28" s="129"/>
      <c r="I28" s="229" t="s">
        <v>30</v>
      </c>
      <c r="J28" s="230"/>
      <c r="K28" s="231"/>
      <c r="M28" s="5">
        <v>0</v>
      </c>
      <c r="N28" s="4" t="s">
        <v>49</v>
      </c>
      <c r="P28" s="256"/>
      <c r="Q28" s="257"/>
      <c r="R28" s="258"/>
      <c r="W28" s="277"/>
      <c r="X28" s="278"/>
      <c r="Y28" s="279"/>
    </row>
    <row r="29" spans="2:28" ht="13.5" thickBot="1" x14ac:dyDescent="0.25">
      <c r="B29" s="128" t="s">
        <v>11</v>
      </c>
      <c r="C29" s="45" t="s">
        <v>10</v>
      </c>
      <c r="D29" s="127" t="s">
        <v>12</v>
      </c>
      <c r="I29" s="124" t="s">
        <v>0</v>
      </c>
      <c r="J29" s="23"/>
      <c r="K29" s="6">
        <v>0</v>
      </c>
      <c r="P29" s="253" t="s">
        <v>47</v>
      </c>
      <c r="Q29" s="254"/>
      <c r="R29" s="255"/>
      <c r="W29" s="280"/>
      <c r="X29" s="281"/>
      <c r="Y29" s="282"/>
    </row>
    <row r="30" spans="2:28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0</v>
      </c>
      <c r="I30" s="121" t="s">
        <v>1</v>
      </c>
      <c r="J30" s="21"/>
      <c r="K30" s="90" t="s">
        <v>5</v>
      </c>
      <c r="P30" s="256"/>
      <c r="Q30" s="257"/>
      <c r="R30" s="258"/>
    </row>
    <row r="31" spans="2:28" ht="14.25" thickTop="1" thickBot="1" x14ac:dyDescent="0.25">
      <c r="B31" s="118" t="s">
        <v>59</v>
      </c>
      <c r="C31" s="2">
        <v>1</v>
      </c>
      <c r="D31" s="125" t="s">
        <v>59</v>
      </c>
      <c r="P31" s="259" t="s">
        <v>141</v>
      </c>
      <c r="Q31" s="260"/>
      <c r="R31" s="261"/>
      <c r="W31" s="244" t="str">
        <f>IF(AND($P$24&gt;=10,$P$24&lt;=100),"REFER","")</f>
        <v/>
      </c>
      <c r="X31" s="245"/>
      <c r="Y31" s="246"/>
    </row>
    <row r="32" spans="2:28" ht="13.5" thickBot="1" x14ac:dyDescent="0.25">
      <c r="B32" s="118" t="s">
        <v>60</v>
      </c>
      <c r="C32" s="2">
        <v>2</v>
      </c>
      <c r="D32" s="125" t="s">
        <v>60</v>
      </c>
      <c r="I32" s="226" t="s">
        <v>15</v>
      </c>
      <c r="J32" s="227"/>
      <c r="K32" s="228"/>
      <c r="P32" s="262"/>
      <c r="Q32" s="263"/>
      <c r="R32" s="264"/>
      <c r="W32" s="247"/>
      <c r="X32" s="248"/>
      <c r="Y32" s="249"/>
    </row>
    <row r="33" spans="1:25" ht="15.75" thickBot="1" x14ac:dyDescent="0.3">
      <c r="B33" s="117" t="s">
        <v>61</v>
      </c>
      <c r="C33" s="83" t="s">
        <v>120</v>
      </c>
      <c r="D33" s="123" t="s">
        <v>61</v>
      </c>
      <c r="I33" s="119" t="s">
        <v>16</v>
      </c>
      <c r="J33" s="23"/>
      <c r="K33" s="91">
        <v>0</v>
      </c>
      <c r="M33" s="5">
        <v>0</v>
      </c>
      <c r="N33" s="4" t="s">
        <v>49</v>
      </c>
      <c r="P33" s="220" t="s">
        <v>153</v>
      </c>
      <c r="Q33" s="221"/>
      <c r="R33" s="222"/>
      <c r="W33" s="250"/>
      <c r="X33" s="251"/>
      <c r="Y33" s="252"/>
    </row>
    <row r="34" spans="1:25" ht="13.5" thickBot="1" x14ac:dyDescent="0.25">
      <c r="B34" s="70" t="s">
        <v>62</v>
      </c>
      <c r="C34" s="70" t="s">
        <v>121</v>
      </c>
      <c r="D34" t="s">
        <v>52</v>
      </c>
      <c r="I34" s="118" t="s">
        <v>17</v>
      </c>
      <c r="J34" s="1"/>
      <c r="K34" s="37">
        <v>0</v>
      </c>
      <c r="P34" s="220"/>
      <c r="Q34" s="221"/>
      <c r="R34" s="222"/>
    </row>
    <row r="35" spans="1:25" ht="15.75" thickBot="1" x14ac:dyDescent="0.3">
      <c r="A35" s="4" t="s">
        <v>44</v>
      </c>
      <c r="B35" s="5">
        <v>0</v>
      </c>
      <c r="D35" s="5">
        <v>0</v>
      </c>
      <c r="I35" s="117" t="s">
        <v>2</v>
      </c>
      <c r="J35" s="21"/>
      <c r="K35" s="90" t="s">
        <v>5</v>
      </c>
      <c r="P35" s="220" t="s">
        <v>152</v>
      </c>
      <c r="Q35" s="221"/>
      <c r="R35" s="222"/>
      <c r="W35" s="226" t="s">
        <v>40</v>
      </c>
      <c r="X35" s="227"/>
      <c r="Y35" s="228"/>
    </row>
    <row r="36" spans="1:25" ht="15" x14ac:dyDescent="0.25">
      <c r="B36" s="238" t="s">
        <v>128</v>
      </c>
      <c r="C36" s="238"/>
      <c r="D36" s="238"/>
      <c r="P36" s="220"/>
      <c r="Q36" s="221"/>
      <c r="R36" s="222"/>
      <c r="W36" s="124" t="s">
        <v>84</v>
      </c>
      <c r="X36" s="23"/>
      <c r="Y36" s="40" t="s">
        <v>41</v>
      </c>
    </row>
    <row r="37" spans="1:25" ht="15" x14ac:dyDescent="0.25">
      <c r="P37" s="220" t="s">
        <v>39</v>
      </c>
      <c r="Q37" s="221"/>
      <c r="R37" s="222"/>
      <c r="W37" s="122" t="s">
        <v>85</v>
      </c>
      <c r="X37" s="1"/>
      <c r="Y37" s="41" t="s">
        <v>42</v>
      </c>
    </row>
    <row r="38" spans="1:25" ht="15.75" thickBot="1" x14ac:dyDescent="0.3">
      <c r="P38" s="223"/>
      <c r="Q38" s="224"/>
      <c r="R38" s="225"/>
      <c r="U38" s="202">
        <v>1000000</v>
      </c>
      <c r="W38" s="121" t="s">
        <v>43</v>
      </c>
      <c r="X38" s="21"/>
      <c r="Y38" s="42" t="s">
        <v>5</v>
      </c>
    </row>
    <row r="39" spans="1:25" ht="13.5" thickBot="1" x14ac:dyDescent="0.25">
      <c r="W39" s="79" t="s">
        <v>48</v>
      </c>
      <c r="X39" s="29"/>
      <c r="Y39" s="120"/>
    </row>
  </sheetData>
  <mergeCells count="31">
    <mergeCell ref="I15:K15"/>
    <mergeCell ref="D1:F1"/>
    <mergeCell ref="I1:K1"/>
    <mergeCell ref="W1:Y1"/>
    <mergeCell ref="P3:R3"/>
    <mergeCell ref="W3:Y3"/>
    <mergeCell ref="B4:D4"/>
    <mergeCell ref="W7:X7"/>
    <mergeCell ref="P8:R8"/>
    <mergeCell ref="B13:D13"/>
    <mergeCell ref="P13:R13"/>
    <mergeCell ref="W13:Y13"/>
    <mergeCell ref="P18:R18"/>
    <mergeCell ref="W19:Y19"/>
    <mergeCell ref="B23:D23"/>
    <mergeCell ref="I23:K23"/>
    <mergeCell ref="P23:R23"/>
    <mergeCell ref="W23:Y25"/>
    <mergeCell ref="P24:R25"/>
    <mergeCell ref="P35:R36"/>
    <mergeCell ref="W35:Y35"/>
    <mergeCell ref="B36:D36"/>
    <mergeCell ref="P37:R38"/>
    <mergeCell ref="P27:R28"/>
    <mergeCell ref="W27:Y29"/>
    <mergeCell ref="I28:K28"/>
    <mergeCell ref="P29:R30"/>
    <mergeCell ref="P31:R32"/>
    <mergeCell ref="W31:Y33"/>
    <mergeCell ref="I32:K32"/>
    <mergeCell ref="P33:R34"/>
  </mergeCells>
  <pageMargins left="0.7" right="0.7" top="0.75" bottom="0.75" header="0.3" footer="0.3"/>
  <pageSetup paperSize="5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Normal="100" workbookViewId="0">
      <selection activeCell="A2" sqref="A2"/>
    </sheetView>
  </sheetViews>
  <sheetFormatPr defaultRowHeight="12.75" x14ac:dyDescent="0.2"/>
  <cols>
    <col min="1" max="1" width="9" customWidth="1"/>
    <col min="2" max="2" width="11.28515625" customWidth="1"/>
    <col min="3" max="3" width="11.85546875" customWidth="1"/>
    <col min="4" max="4" width="11.5703125" bestFit="1" customWidth="1"/>
    <col min="7" max="7" width="8.85546875" bestFit="1" customWidth="1"/>
    <col min="8" max="8" width="3" bestFit="1" customWidth="1"/>
    <col min="9" max="11" width="10" bestFit="1" customWidth="1"/>
    <col min="15" max="15" width="3.140625" customWidth="1"/>
    <col min="22" max="22" width="2.5703125" customWidth="1"/>
    <col min="25" max="25" width="10" bestFit="1" customWidth="1"/>
  </cols>
  <sheetData>
    <row r="1" spans="1:28" ht="15.75" thickBot="1" x14ac:dyDescent="0.3">
      <c r="A1" s="70" t="s">
        <v>46</v>
      </c>
      <c r="D1" s="226" t="s">
        <v>201</v>
      </c>
      <c r="E1" s="242"/>
      <c r="F1" s="243"/>
      <c r="I1" s="239" t="s">
        <v>199</v>
      </c>
      <c r="J1" s="240"/>
      <c r="K1" s="241"/>
      <c r="W1" s="285" t="s">
        <v>186</v>
      </c>
      <c r="X1" s="286"/>
      <c r="Y1" s="287"/>
      <c r="Z1" s="211">
        <v>22.89</v>
      </c>
    </row>
    <row r="2" spans="1:28" ht="13.5" thickBot="1" x14ac:dyDescent="0.25">
      <c r="A2" s="70"/>
    </row>
    <row r="3" spans="1:28" ht="15.75" thickBot="1" x14ac:dyDescent="0.3">
      <c r="P3" s="226" t="s">
        <v>18</v>
      </c>
      <c r="Q3" s="227"/>
      <c r="R3" s="228"/>
      <c r="T3" s="5">
        <v>0</v>
      </c>
      <c r="U3" s="4" t="s">
        <v>49</v>
      </c>
      <c r="W3" s="283" t="s">
        <v>187</v>
      </c>
      <c r="X3" s="242"/>
      <c r="Y3" s="243"/>
      <c r="AA3" s="5">
        <v>0</v>
      </c>
      <c r="AB3" s="4" t="s">
        <v>49</v>
      </c>
    </row>
    <row r="4" spans="1:28" ht="13.5" thickBot="1" x14ac:dyDescent="0.25">
      <c r="B4" s="226" t="s">
        <v>66</v>
      </c>
      <c r="C4" s="227"/>
      <c r="D4" s="228"/>
      <c r="I4" s="139" t="s">
        <v>29</v>
      </c>
      <c r="J4" s="138"/>
      <c r="K4" s="137"/>
      <c r="P4" s="119" t="s">
        <v>19</v>
      </c>
      <c r="Q4" s="23"/>
      <c r="R4" s="6">
        <v>-1</v>
      </c>
      <c r="W4" s="124" t="s">
        <v>0</v>
      </c>
      <c r="X4" s="23"/>
      <c r="Y4" s="6">
        <v>0</v>
      </c>
      <c r="Z4" s="211">
        <v>0.89</v>
      </c>
    </row>
    <row r="5" spans="1:28" ht="13.5" thickBot="1" x14ac:dyDescent="0.25">
      <c r="B5" s="124" t="s">
        <v>67</v>
      </c>
      <c r="C5" s="131" t="s">
        <v>68</v>
      </c>
      <c r="D5" s="136" t="s">
        <v>69</v>
      </c>
      <c r="I5" s="124" t="s">
        <v>181</v>
      </c>
      <c r="J5" s="23"/>
      <c r="K5" s="6">
        <v>0</v>
      </c>
      <c r="P5" s="118" t="s">
        <v>20</v>
      </c>
      <c r="Q5" s="1"/>
      <c r="R5" s="7">
        <v>0</v>
      </c>
      <c r="W5" s="121" t="s">
        <v>1</v>
      </c>
      <c r="X5" s="21"/>
      <c r="Y5" s="90" t="s">
        <v>5</v>
      </c>
    </row>
    <row r="6" spans="1:28" ht="15.75" thickBot="1" x14ac:dyDescent="0.3">
      <c r="A6" s="4" t="s">
        <v>44</v>
      </c>
      <c r="B6" s="30">
        <v>390000</v>
      </c>
      <c r="C6" s="31">
        <v>360000</v>
      </c>
      <c r="D6" s="32">
        <v>440000</v>
      </c>
      <c r="E6" s="4" t="s">
        <v>45</v>
      </c>
      <c r="I6" s="133" t="s">
        <v>180</v>
      </c>
      <c r="J6" s="1"/>
      <c r="K6" s="7">
        <v>1</v>
      </c>
      <c r="M6" s="5">
        <v>3</v>
      </c>
      <c r="N6" s="4" t="s">
        <v>49</v>
      </c>
      <c r="P6" s="117" t="s">
        <v>73</v>
      </c>
      <c r="Q6" s="21"/>
      <c r="R6" s="3">
        <v>2</v>
      </c>
    </row>
    <row r="7" spans="1:28" ht="15.75" thickBot="1" x14ac:dyDescent="0.3">
      <c r="B7" s="212" t="s">
        <v>32</v>
      </c>
      <c r="C7" s="213" t="s">
        <v>33</v>
      </c>
      <c r="D7" s="214" t="s">
        <v>14</v>
      </c>
      <c r="I7" s="133" t="s">
        <v>179</v>
      </c>
      <c r="J7" s="1"/>
      <c r="K7" s="7">
        <v>2</v>
      </c>
      <c r="W7" s="283" t="s">
        <v>189</v>
      </c>
      <c r="X7" s="284"/>
      <c r="Y7" s="203">
        <v>425000</v>
      </c>
    </row>
    <row r="8" spans="1:28" ht="16.5" thickTop="1" thickBot="1" x14ac:dyDescent="0.3">
      <c r="A8" s="4" t="s">
        <v>50</v>
      </c>
      <c r="B8" s="34">
        <v>420000</v>
      </c>
      <c r="C8" s="35">
        <f>(B8/D8)-100%</f>
        <v>5.8823529411764719E-2</v>
      </c>
      <c r="D8" s="33">
        <f>(B6+C6+D6)/3</f>
        <v>396666.66666666669</v>
      </c>
      <c r="F8" s="28">
        <f>IF(B8&gt;=U38,3,0)</f>
        <v>0</v>
      </c>
      <c r="I8" s="121" t="s">
        <v>178</v>
      </c>
      <c r="J8" s="21"/>
      <c r="K8" s="90" t="s">
        <v>5</v>
      </c>
      <c r="P8" s="226" t="s">
        <v>21</v>
      </c>
      <c r="Q8" s="227"/>
      <c r="R8" s="228"/>
      <c r="W8" s="207">
        <v>0.02</v>
      </c>
      <c r="X8" s="210">
        <f>ABS(B8/Y7)-1</f>
        <v>-1.1764705882352899E-2</v>
      </c>
      <c r="Y8" s="36">
        <v>-1</v>
      </c>
      <c r="AA8" s="5">
        <v>0</v>
      </c>
      <c r="AB8" s="4" t="s">
        <v>49</v>
      </c>
    </row>
    <row r="9" spans="1:28" ht="13.5" thickBot="1" x14ac:dyDescent="0.25">
      <c r="B9" s="124" t="s">
        <v>70</v>
      </c>
      <c r="C9" s="23"/>
      <c r="D9" s="36">
        <v>0</v>
      </c>
      <c r="I9" s="60" t="s">
        <v>106</v>
      </c>
      <c r="J9" s="61" t="s">
        <v>105</v>
      </c>
      <c r="K9" s="62" t="s">
        <v>107</v>
      </c>
      <c r="P9" s="119" t="s">
        <v>22</v>
      </c>
      <c r="Q9" s="23"/>
      <c r="R9" s="6">
        <v>-1</v>
      </c>
      <c r="W9" s="208">
        <v>0.03</v>
      </c>
      <c r="X9" s="204"/>
      <c r="Y9" s="37">
        <v>0</v>
      </c>
      <c r="Z9" s="211">
        <v>22</v>
      </c>
    </row>
    <row r="10" spans="1:28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79" t="s">
        <v>104</v>
      </c>
      <c r="J10" s="80">
        <v>2196</v>
      </c>
      <c r="K10" s="214" t="s">
        <v>108</v>
      </c>
      <c r="P10" s="118" t="s">
        <v>20</v>
      </c>
      <c r="Q10" s="1"/>
      <c r="R10" s="7">
        <v>0</v>
      </c>
      <c r="T10" s="5">
        <v>0</v>
      </c>
      <c r="U10" s="4" t="s">
        <v>49</v>
      </c>
      <c r="W10" s="209">
        <v>3.5000000000000003E-2</v>
      </c>
      <c r="X10" s="204"/>
      <c r="Y10" s="37">
        <v>1</v>
      </c>
    </row>
    <row r="11" spans="1:28" ht="15.75" thickBot="1" x14ac:dyDescent="0.3">
      <c r="B11" s="121" t="s">
        <v>72</v>
      </c>
      <c r="C11" s="21"/>
      <c r="D11" s="90" t="s">
        <v>5</v>
      </c>
      <c r="I11" s="57" t="s">
        <v>101</v>
      </c>
      <c r="J11" s="63">
        <v>1968</v>
      </c>
      <c r="K11" s="76">
        <f>ABS((J11/$J$10)-100%)</f>
        <v>0.10382513661202186</v>
      </c>
      <c r="P11" s="117" t="s">
        <v>23</v>
      </c>
      <c r="Q11" s="21"/>
      <c r="R11" s="3">
        <v>2</v>
      </c>
      <c r="W11" s="206" t="s">
        <v>193</v>
      </c>
      <c r="X11" s="205"/>
      <c r="Y11" s="90" t="s">
        <v>5</v>
      </c>
    </row>
    <row r="12" spans="1:28" ht="16.5" thickTop="1" thickBot="1" x14ac:dyDescent="0.3">
      <c r="I12" s="58" t="s">
        <v>102</v>
      </c>
      <c r="J12" s="64">
        <v>1877</v>
      </c>
      <c r="K12" s="77">
        <f>ABS((J12/$J$10)-100%)</f>
        <v>0.14526411657559202</v>
      </c>
    </row>
    <row r="13" spans="1:28" ht="16.5" thickTop="1" thickBot="1" x14ac:dyDescent="0.3">
      <c r="B13" s="226" t="s">
        <v>3</v>
      </c>
      <c r="C13" s="227"/>
      <c r="D13" s="228"/>
      <c r="I13" s="59" t="s">
        <v>103</v>
      </c>
      <c r="J13" s="65">
        <v>2877</v>
      </c>
      <c r="K13" s="78">
        <f>ABS((J13/$J$10)-100%)</f>
        <v>0.31010928961748641</v>
      </c>
      <c r="P13" s="226" t="s">
        <v>24</v>
      </c>
      <c r="Q13" s="227"/>
      <c r="R13" s="228"/>
      <c r="W13" s="283" t="s">
        <v>188</v>
      </c>
      <c r="X13" s="242"/>
      <c r="Y13" s="243"/>
    </row>
    <row r="14" spans="1:28" ht="15.75" thickBot="1" x14ac:dyDescent="0.3">
      <c r="B14" s="192" t="s">
        <v>177</v>
      </c>
      <c r="C14" s="88"/>
      <c r="D14" s="191">
        <v>-1</v>
      </c>
      <c r="J14" s="74" t="s">
        <v>116</v>
      </c>
      <c r="P14" s="119" t="s">
        <v>25</v>
      </c>
      <c r="Q14" s="23"/>
      <c r="R14" s="6">
        <v>-1</v>
      </c>
      <c r="W14" s="57" t="s">
        <v>190</v>
      </c>
      <c r="X14" s="23"/>
      <c r="Y14" s="6">
        <v>-1</v>
      </c>
      <c r="AA14" s="5">
        <v>0</v>
      </c>
      <c r="AB14" s="4" t="s">
        <v>49</v>
      </c>
    </row>
    <row r="15" spans="1:28" ht="15.75" thickBot="1" x14ac:dyDescent="0.3">
      <c r="B15" s="133" t="s">
        <v>53</v>
      </c>
      <c r="C15" s="1"/>
      <c r="D15" s="7">
        <v>0</v>
      </c>
      <c r="F15" s="5">
        <v>3</v>
      </c>
      <c r="G15" s="4" t="s">
        <v>49</v>
      </c>
      <c r="I15" s="229" t="s">
        <v>31</v>
      </c>
      <c r="J15" s="230"/>
      <c r="K15" s="231"/>
      <c r="P15" s="118" t="s">
        <v>26</v>
      </c>
      <c r="Q15" s="1"/>
      <c r="R15" s="7">
        <v>0</v>
      </c>
      <c r="T15" s="5">
        <v>0</v>
      </c>
      <c r="U15" s="4" t="s">
        <v>49</v>
      </c>
      <c r="W15" s="58" t="s">
        <v>191</v>
      </c>
      <c r="X15" s="1"/>
      <c r="Y15" s="7">
        <v>0</v>
      </c>
      <c r="Z15" t="s">
        <v>200</v>
      </c>
    </row>
    <row r="16" spans="1:28" ht="13.5" thickBot="1" x14ac:dyDescent="0.25">
      <c r="B16" s="133" t="s">
        <v>54</v>
      </c>
      <c r="C16" s="134"/>
      <c r="D16" s="7">
        <v>1</v>
      </c>
      <c r="I16" s="193" t="s">
        <v>176</v>
      </c>
      <c r="J16" s="215"/>
      <c r="K16" s="91">
        <v>-1</v>
      </c>
      <c r="P16" s="117" t="s">
        <v>27</v>
      </c>
      <c r="Q16" s="21"/>
      <c r="R16" s="3">
        <v>2</v>
      </c>
      <c r="W16" s="58" t="s">
        <v>192</v>
      </c>
      <c r="X16" s="1"/>
      <c r="Y16" s="7">
        <v>1</v>
      </c>
    </row>
    <row r="17" spans="2:28" ht="13.5" thickBot="1" x14ac:dyDescent="0.25">
      <c r="B17" s="133" t="s">
        <v>55</v>
      </c>
      <c r="C17" s="134"/>
      <c r="D17" s="7">
        <v>2</v>
      </c>
      <c r="I17" s="133" t="s">
        <v>63</v>
      </c>
      <c r="J17" s="1"/>
      <c r="K17" s="7">
        <v>0</v>
      </c>
      <c r="W17" s="59" t="s">
        <v>194</v>
      </c>
      <c r="X17" s="21"/>
      <c r="Y17" s="90" t="s">
        <v>5</v>
      </c>
    </row>
    <row r="18" spans="2:28" ht="13.5" customHeight="1" thickTop="1" thickBot="1" x14ac:dyDescent="0.3">
      <c r="B18" s="121" t="s">
        <v>4</v>
      </c>
      <c r="C18" s="132"/>
      <c r="D18" s="90" t="s">
        <v>5</v>
      </c>
      <c r="I18" s="133" t="s">
        <v>64</v>
      </c>
      <c r="J18" s="1"/>
      <c r="K18" s="7">
        <v>1</v>
      </c>
      <c r="M18" s="28">
        <f>I21+J21+K21</f>
        <v>6</v>
      </c>
      <c r="P18" s="226" t="s">
        <v>28</v>
      </c>
      <c r="Q18" s="227"/>
      <c r="R18" s="228"/>
    </row>
    <row r="19" spans="2:28" ht="15.75" customHeight="1" thickBot="1" x14ac:dyDescent="0.3">
      <c r="I19" s="117" t="s">
        <v>65</v>
      </c>
      <c r="J19" s="21"/>
      <c r="K19" s="3">
        <v>2</v>
      </c>
      <c r="P19" s="124" t="s">
        <v>74</v>
      </c>
      <c r="Q19" s="23"/>
      <c r="R19" s="6">
        <v>-1</v>
      </c>
      <c r="W19" s="283" t="s">
        <v>195</v>
      </c>
      <c r="X19" s="242"/>
      <c r="Y19" s="243"/>
      <c r="AA19" s="5">
        <v>0</v>
      </c>
      <c r="AB19" s="4" t="s">
        <v>49</v>
      </c>
    </row>
    <row r="20" spans="2:28" ht="13.5" customHeight="1" x14ac:dyDescent="0.25">
      <c r="B20" s="124" t="s">
        <v>6</v>
      </c>
      <c r="C20" s="131"/>
      <c r="D20" s="91" t="s">
        <v>5</v>
      </c>
      <c r="F20" s="5">
        <v>0</v>
      </c>
      <c r="G20" s="4" t="s">
        <v>45</v>
      </c>
      <c r="H20" s="4" t="s">
        <v>198</v>
      </c>
      <c r="I20" s="129" t="s">
        <v>58</v>
      </c>
      <c r="P20" s="122" t="s">
        <v>75</v>
      </c>
      <c r="Q20" s="1"/>
      <c r="R20" s="7">
        <v>0</v>
      </c>
      <c r="T20" s="5">
        <v>0</v>
      </c>
      <c r="U20" s="4" t="s">
        <v>49</v>
      </c>
      <c r="W20" s="57" t="s">
        <v>196</v>
      </c>
      <c r="X20" s="23"/>
      <c r="Y20" s="6">
        <v>0</v>
      </c>
      <c r="Z20" t="s">
        <v>200</v>
      </c>
    </row>
    <row r="21" spans="2:28" ht="15.75" thickBot="1" x14ac:dyDescent="0.3">
      <c r="B21" s="117" t="s">
        <v>7</v>
      </c>
      <c r="C21" s="130"/>
      <c r="D21" s="3">
        <v>0</v>
      </c>
      <c r="I21" s="5">
        <v>2</v>
      </c>
      <c r="J21" s="5">
        <v>2</v>
      </c>
      <c r="K21" s="5">
        <v>2</v>
      </c>
      <c r="P21" s="117" t="s">
        <v>76</v>
      </c>
      <c r="Q21" s="21"/>
      <c r="R21" s="3">
        <v>2</v>
      </c>
      <c r="W21" s="59" t="s">
        <v>197</v>
      </c>
      <c r="X21" s="21"/>
      <c r="Y21" s="90" t="s">
        <v>5</v>
      </c>
    </row>
    <row r="22" spans="2:28" ht="13.5" customHeight="1" thickBot="1" x14ac:dyDescent="0.25"/>
    <row r="23" spans="2:28" ht="16.5" customHeight="1" thickBot="1" x14ac:dyDescent="0.25">
      <c r="B23" s="226" t="s">
        <v>86</v>
      </c>
      <c r="C23" s="227"/>
      <c r="D23" s="228"/>
      <c r="I23" s="229" t="s">
        <v>81</v>
      </c>
      <c r="J23" s="230"/>
      <c r="K23" s="231"/>
      <c r="P23" s="226" t="s">
        <v>34</v>
      </c>
      <c r="Q23" s="227"/>
      <c r="R23" s="228"/>
      <c r="W23" s="265" t="str">
        <f>IF(AND($P$24&gt;=-10,$P$24&lt;=3),"ACCEPT","")</f>
        <v/>
      </c>
      <c r="X23" s="266"/>
      <c r="Y23" s="267"/>
    </row>
    <row r="24" spans="2:28" ht="16.5" customHeight="1" x14ac:dyDescent="0.25">
      <c r="B24" s="118" t="s">
        <v>56</v>
      </c>
      <c r="C24" s="129"/>
      <c r="D24" s="7">
        <v>0</v>
      </c>
      <c r="I24" s="119" t="s">
        <v>82</v>
      </c>
      <c r="J24" s="23"/>
      <c r="K24" s="6">
        <v>0</v>
      </c>
      <c r="M24" s="5">
        <v>0</v>
      </c>
      <c r="N24" s="4" t="s">
        <v>49</v>
      </c>
      <c r="P24" s="232">
        <f>F15+F20+F25+F30+M18+F10+M33+T3+T10+T15+T20+M24+M28+M6+F8+AA3+AA8+AA14+AA19</f>
        <v>17</v>
      </c>
      <c r="Q24" s="233"/>
      <c r="R24" s="234"/>
      <c r="W24" s="268"/>
      <c r="X24" s="269"/>
      <c r="Y24" s="270"/>
    </row>
    <row r="25" spans="2:28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33" t="s">
        <v>83</v>
      </c>
      <c r="J25" s="1"/>
      <c r="K25" s="7">
        <v>1</v>
      </c>
      <c r="P25" s="235"/>
      <c r="Q25" s="236"/>
      <c r="R25" s="237"/>
      <c r="W25" s="271"/>
      <c r="X25" s="272"/>
      <c r="Y25" s="273"/>
    </row>
    <row r="26" spans="2:28" ht="13.5" customHeight="1" thickBot="1" x14ac:dyDescent="0.25">
      <c r="B26" s="118" t="s">
        <v>9</v>
      </c>
      <c r="C26" s="129"/>
      <c r="D26" s="7">
        <v>2</v>
      </c>
      <c r="I26" s="121" t="s">
        <v>175</v>
      </c>
      <c r="J26" s="21"/>
      <c r="K26" s="189" t="s">
        <v>5</v>
      </c>
    </row>
    <row r="27" spans="2:28" ht="15.75" customHeight="1" thickBot="1" x14ac:dyDescent="0.25">
      <c r="B27" s="117" t="s">
        <v>57</v>
      </c>
      <c r="C27" s="130"/>
      <c r="D27" s="3">
        <v>3</v>
      </c>
      <c r="I27" s="70" t="s">
        <v>129</v>
      </c>
      <c r="P27" s="253" t="s">
        <v>35</v>
      </c>
      <c r="Q27" s="254"/>
      <c r="R27" s="255"/>
      <c r="W27" s="274" t="str">
        <f>IF(AND($P$24&gt;=4,$P$24&lt;=9),"REVIEW","")</f>
        <v/>
      </c>
      <c r="X27" s="275"/>
      <c r="Y27" s="276"/>
    </row>
    <row r="28" spans="2:28" ht="15.75" customHeight="1" thickBot="1" x14ac:dyDescent="0.3">
      <c r="B28" s="129"/>
      <c r="I28" s="229" t="s">
        <v>30</v>
      </c>
      <c r="J28" s="230"/>
      <c r="K28" s="231"/>
      <c r="M28" s="5">
        <v>0</v>
      </c>
      <c r="N28" s="4" t="s">
        <v>49</v>
      </c>
      <c r="P28" s="256"/>
      <c r="Q28" s="257"/>
      <c r="R28" s="258"/>
      <c r="W28" s="277"/>
      <c r="X28" s="278"/>
      <c r="Y28" s="279"/>
    </row>
    <row r="29" spans="2:28" ht="13.5" thickBot="1" x14ac:dyDescent="0.25">
      <c r="B29" s="128" t="s">
        <v>11</v>
      </c>
      <c r="C29" s="45" t="s">
        <v>10</v>
      </c>
      <c r="D29" s="127" t="s">
        <v>12</v>
      </c>
      <c r="I29" s="124" t="s">
        <v>0</v>
      </c>
      <c r="J29" s="23"/>
      <c r="K29" s="6">
        <v>0</v>
      </c>
      <c r="P29" s="253" t="s">
        <v>47</v>
      </c>
      <c r="Q29" s="254"/>
      <c r="R29" s="255"/>
      <c r="W29" s="280"/>
      <c r="X29" s="281"/>
      <c r="Y29" s="282"/>
    </row>
    <row r="30" spans="2:28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3</v>
      </c>
      <c r="I30" s="121" t="s">
        <v>1</v>
      </c>
      <c r="J30" s="21"/>
      <c r="K30" s="90" t="s">
        <v>5</v>
      </c>
      <c r="P30" s="256"/>
      <c r="Q30" s="257"/>
      <c r="R30" s="258"/>
    </row>
    <row r="31" spans="2:28" ht="14.25" thickTop="1" thickBot="1" x14ac:dyDescent="0.25">
      <c r="B31" s="118" t="s">
        <v>59</v>
      </c>
      <c r="C31" s="2">
        <v>1</v>
      </c>
      <c r="D31" s="125" t="s">
        <v>59</v>
      </c>
      <c r="P31" s="259" t="s">
        <v>141</v>
      </c>
      <c r="Q31" s="260"/>
      <c r="R31" s="261"/>
      <c r="W31" s="244" t="str">
        <f>IF(AND($P$24&gt;=10,$P$24&lt;=100),"REFER","")</f>
        <v>REFER</v>
      </c>
      <c r="X31" s="245"/>
      <c r="Y31" s="246"/>
    </row>
    <row r="32" spans="2:28" ht="13.5" thickBot="1" x14ac:dyDescent="0.25">
      <c r="B32" s="118" t="s">
        <v>60</v>
      </c>
      <c r="C32" s="2">
        <v>2</v>
      </c>
      <c r="D32" s="125" t="s">
        <v>60</v>
      </c>
      <c r="I32" s="226" t="s">
        <v>15</v>
      </c>
      <c r="J32" s="227"/>
      <c r="K32" s="228"/>
      <c r="P32" s="262"/>
      <c r="Q32" s="263"/>
      <c r="R32" s="264"/>
      <c r="W32" s="247"/>
      <c r="X32" s="248"/>
      <c r="Y32" s="249"/>
    </row>
    <row r="33" spans="1:25" ht="15.75" thickBot="1" x14ac:dyDescent="0.3">
      <c r="B33" s="117" t="s">
        <v>61</v>
      </c>
      <c r="C33" s="83" t="s">
        <v>120</v>
      </c>
      <c r="D33" s="123" t="s">
        <v>61</v>
      </c>
      <c r="I33" s="119" t="s">
        <v>16</v>
      </c>
      <c r="J33" s="23"/>
      <c r="K33" s="91">
        <v>0</v>
      </c>
      <c r="M33" s="5">
        <v>0</v>
      </c>
      <c r="N33" s="4" t="s">
        <v>49</v>
      </c>
      <c r="P33" s="220" t="s">
        <v>153</v>
      </c>
      <c r="Q33" s="221"/>
      <c r="R33" s="222"/>
      <c r="W33" s="250"/>
      <c r="X33" s="251"/>
      <c r="Y33" s="252"/>
    </row>
    <row r="34" spans="1:25" ht="13.5" thickBot="1" x14ac:dyDescent="0.25">
      <c r="B34" s="70" t="s">
        <v>62</v>
      </c>
      <c r="C34" s="70" t="s">
        <v>121</v>
      </c>
      <c r="D34" t="s">
        <v>52</v>
      </c>
      <c r="I34" s="118" t="s">
        <v>17</v>
      </c>
      <c r="J34" s="1"/>
      <c r="K34" s="37">
        <v>0</v>
      </c>
      <c r="P34" s="220"/>
      <c r="Q34" s="221"/>
      <c r="R34" s="222"/>
    </row>
    <row r="35" spans="1:25" ht="15.75" thickBot="1" x14ac:dyDescent="0.3">
      <c r="A35" s="4" t="s">
        <v>44</v>
      </c>
      <c r="B35" s="5">
        <v>0</v>
      </c>
      <c r="D35" s="5">
        <v>3</v>
      </c>
      <c r="I35" s="117" t="s">
        <v>2</v>
      </c>
      <c r="J35" s="21"/>
      <c r="K35" s="90" t="s">
        <v>5</v>
      </c>
      <c r="P35" s="220" t="s">
        <v>152</v>
      </c>
      <c r="Q35" s="221"/>
      <c r="R35" s="222"/>
      <c r="W35" s="226" t="s">
        <v>40</v>
      </c>
      <c r="X35" s="227"/>
      <c r="Y35" s="228"/>
    </row>
    <row r="36" spans="1:25" ht="15" x14ac:dyDescent="0.25">
      <c r="B36" s="238" t="s">
        <v>128</v>
      </c>
      <c r="C36" s="238"/>
      <c r="D36" s="238"/>
      <c r="P36" s="220"/>
      <c r="Q36" s="221"/>
      <c r="R36" s="222"/>
      <c r="W36" s="124" t="s">
        <v>84</v>
      </c>
      <c r="X36" s="23"/>
      <c r="Y36" s="40" t="s">
        <v>41</v>
      </c>
    </row>
    <row r="37" spans="1:25" ht="15" x14ac:dyDescent="0.25">
      <c r="P37" s="220" t="s">
        <v>39</v>
      </c>
      <c r="Q37" s="221"/>
      <c r="R37" s="222"/>
      <c r="W37" s="122" t="s">
        <v>85</v>
      </c>
      <c r="X37" s="1"/>
      <c r="Y37" s="41" t="s">
        <v>42</v>
      </c>
    </row>
    <row r="38" spans="1:25" ht="15.75" thickBot="1" x14ac:dyDescent="0.3">
      <c r="P38" s="223"/>
      <c r="Q38" s="224"/>
      <c r="R38" s="225"/>
      <c r="U38" s="202">
        <v>1000000</v>
      </c>
      <c r="W38" s="121" t="s">
        <v>43</v>
      </c>
      <c r="X38" s="21"/>
      <c r="Y38" s="42" t="s">
        <v>5</v>
      </c>
    </row>
    <row r="39" spans="1:25" ht="13.5" thickBot="1" x14ac:dyDescent="0.25">
      <c r="W39" s="79" t="s">
        <v>48</v>
      </c>
      <c r="X39" s="29"/>
      <c r="Y39" s="120"/>
    </row>
  </sheetData>
  <mergeCells count="31">
    <mergeCell ref="P35:R36"/>
    <mergeCell ref="W35:Y35"/>
    <mergeCell ref="B36:D36"/>
    <mergeCell ref="P37:R38"/>
    <mergeCell ref="P27:R28"/>
    <mergeCell ref="W27:Y29"/>
    <mergeCell ref="I28:K28"/>
    <mergeCell ref="P29:R30"/>
    <mergeCell ref="P31:R32"/>
    <mergeCell ref="W31:Y33"/>
    <mergeCell ref="I32:K32"/>
    <mergeCell ref="P33:R34"/>
    <mergeCell ref="P18:R18"/>
    <mergeCell ref="W19:Y19"/>
    <mergeCell ref="B23:D23"/>
    <mergeCell ref="I23:K23"/>
    <mergeCell ref="P23:R23"/>
    <mergeCell ref="W23:Y25"/>
    <mergeCell ref="P24:R25"/>
    <mergeCell ref="I15:K15"/>
    <mergeCell ref="D1:F1"/>
    <mergeCell ref="I1:K1"/>
    <mergeCell ref="W1:Y1"/>
    <mergeCell ref="P3:R3"/>
    <mergeCell ref="W3:Y3"/>
    <mergeCell ref="B4:D4"/>
    <mergeCell ref="W7:X7"/>
    <mergeCell ref="P8:R8"/>
    <mergeCell ref="B13:D13"/>
    <mergeCell ref="P13:R13"/>
    <mergeCell ref="W13:Y13"/>
  </mergeCells>
  <pageMargins left="0.7" right="0.7" top="0.75" bottom="0.75" header="0.3" footer="0.3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Normal="100" workbookViewId="0">
      <selection activeCell="M12" sqref="M12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185</v>
      </c>
      <c r="E1" s="242"/>
      <c r="F1" s="243"/>
      <c r="I1" s="294" t="s">
        <v>123</v>
      </c>
      <c r="J1" s="240"/>
      <c r="K1" s="241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181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180</v>
      </c>
      <c r="J5" s="1"/>
      <c r="K5" s="7">
        <v>1</v>
      </c>
      <c r="M5" s="5">
        <v>2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450000</v>
      </c>
      <c r="C6" s="31">
        <v>327831</v>
      </c>
      <c r="D6" s="32">
        <v>453000</v>
      </c>
      <c r="E6" s="4" t="s">
        <v>45</v>
      </c>
      <c r="I6" s="133" t="s">
        <v>179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98" t="s">
        <v>32</v>
      </c>
      <c r="C7" s="199" t="s">
        <v>33</v>
      </c>
      <c r="D7" s="200" t="s">
        <v>14</v>
      </c>
      <c r="I7" s="121" t="s">
        <v>178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435000</v>
      </c>
      <c r="C8" s="35">
        <f>(B8/D8)-100%</f>
        <v>6.0259288236971686E-2</v>
      </c>
      <c r="D8" s="33">
        <f>(B6+C6+D6)/3</f>
        <v>410277</v>
      </c>
      <c r="F8" s="28">
        <f>IF(B8&gt;=X33,3,0)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2515</v>
      </c>
      <c r="K9" s="200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2642</v>
      </c>
      <c r="K10" s="76">
        <f>ABS((J10/$J$9)-100%)</f>
        <v>5.0497017892644047E-2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1630</v>
      </c>
      <c r="K11" s="77">
        <f>ABS((J11/$J$9)-100%)</f>
        <v>0.35188866799204777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2776</v>
      </c>
      <c r="K12" s="78">
        <f>ABS((J12/$J$9)-100%)</f>
        <v>0.10377733598409544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92" t="s">
        <v>177</v>
      </c>
      <c r="C14" s="88"/>
      <c r="D14" s="191">
        <v>-1</v>
      </c>
      <c r="I14" s="229" t="s">
        <v>31</v>
      </c>
      <c r="J14" s="230"/>
      <c r="K14" s="231"/>
      <c r="P14" s="124" t="s">
        <v>74</v>
      </c>
      <c r="Q14" s="23"/>
      <c r="R14" s="6">
        <v>-1</v>
      </c>
    </row>
    <row r="15" spans="1:21" ht="15" x14ac:dyDescent="0.25">
      <c r="B15" s="133" t="s">
        <v>53</v>
      </c>
      <c r="C15" s="1"/>
      <c r="D15" s="7">
        <v>0</v>
      </c>
      <c r="F15" s="5">
        <v>2</v>
      </c>
      <c r="G15" s="4" t="s">
        <v>49</v>
      </c>
      <c r="I15" s="193" t="s">
        <v>176</v>
      </c>
      <c r="J15" s="201"/>
      <c r="K15" s="91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3.5" thickBot="1" x14ac:dyDescent="0.25">
      <c r="B16" s="133" t="s">
        <v>54</v>
      </c>
      <c r="C16" s="134"/>
      <c r="D16" s="7">
        <v>1</v>
      </c>
      <c r="I16" s="133" t="s">
        <v>63</v>
      </c>
      <c r="J16" s="1"/>
      <c r="K16" s="7">
        <v>0</v>
      </c>
      <c r="P16" s="117" t="s">
        <v>76</v>
      </c>
      <c r="Q16" s="21"/>
      <c r="R16" s="3">
        <v>2</v>
      </c>
    </row>
    <row r="17" spans="2:23" ht="16.5" thickTop="1" thickBot="1" x14ac:dyDescent="0.3">
      <c r="B17" s="133" t="s">
        <v>55</v>
      </c>
      <c r="C17" s="134"/>
      <c r="D17" s="7">
        <v>2</v>
      </c>
      <c r="I17" s="133" t="s">
        <v>64</v>
      </c>
      <c r="J17" s="1"/>
      <c r="K17" s="7">
        <v>1</v>
      </c>
      <c r="M17" s="28">
        <f>I20+J20+K20</f>
        <v>0</v>
      </c>
    </row>
    <row r="18" spans="2:23" ht="13.5" customHeight="1" thickTop="1" thickBot="1" x14ac:dyDescent="0.25">
      <c r="B18" s="121" t="s">
        <v>4</v>
      </c>
      <c r="C18" s="132"/>
      <c r="D18" s="90" t="s">
        <v>5</v>
      </c>
      <c r="I18" s="117" t="s">
        <v>65</v>
      </c>
      <c r="J18" s="21"/>
      <c r="K18" s="3">
        <v>2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thickBot="1" x14ac:dyDescent="0.25">
      <c r="I19" s="129" t="s">
        <v>58</v>
      </c>
      <c r="P19" s="232">
        <f>F15+F20+F25+F30+M17+F10+M32+M36+T5+T10+T15+M23+M27+M5+F8</f>
        <v>7</v>
      </c>
      <c r="Q19" s="233"/>
      <c r="R19" s="234"/>
      <c r="U19" s="268"/>
      <c r="V19" s="269"/>
      <c r="W19" s="270"/>
    </row>
    <row r="20" spans="2:23" ht="13.5" customHeight="1" thickBot="1" x14ac:dyDescent="0.3">
      <c r="B20" s="124" t="s">
        <v>6</v>
      </c>
      <c r="C20" s="131"/>
      <c r="D20" s="91" t="s">
        <v>5</v>
      </c>
      <c r="F20" s="5">
        <v>0</v>
      </c>
      <c r="G20" s="4" t="s">
        <v>49</v>
      </c>
      <c r="H20" s="4" t="s">
        <v>51</v>
      </c>
      <c r="I20" s="5">
        <v>-1</v>
      </c>
      <c r="J20" s="5">
        <v>-1</v>
      </c>
      <c r="K20" s="5">
        <v>2</v>
      </c>
      <c r="P20" s="235"/>
      <c r="Q20" s="236"/>
      <c r="R20" s="237"/>
      <c r="U20" s="271"/>
      <c r="V20" s="272"/>
      <c r="W20" s="273"/>
    </row>
    <row r="21" spans="2:23" ht="13.5" thickBot="1" x14ac:dyDescent="0.25">
      <c r="B21" s="117" t="s">
        <v>7</v>
      </c>
      <c r="C21" s="130"/>
      <c r="D21" s="3">
        <v>0</v>
      </c>
    </row>
    <row r="22" spans="2:23" ht="13.5" customHeight="1" thickBot="1" x14ac:dyDescent="0.25">
      <c r="I22" s="229" t="s">
        <v>81</v>
      </c>
      <c r="J22" s="230"/>
      <c r="K22" s="231"/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3">
      <c r="B23" s="226" t="s">
        <v>86</v>
      </c>
      <c r="C23" s="227"/>
      <c r="D23" s="228"/>
      <c r="I23" s="119" t="s">
        <v>82</v>
      </c>
      <c r="J23" s="23"/>
      <c r="K23" s="6">
        <v>0</v>
      </c>
      <c r="M23" s="5">
        <v>0</v>
      </c>
      <c r="N23" s="4" t="s">
        <v>49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25">
      <c r="B24" s="118" t="s">
        <v>56</v>
      </c>
      <c r="C24" s="129"/>
      <c r="D24" s="7">
        <v>0</v>
      </c>
      <c r="I24" s="133" t="s">
        <v>83</v>
      </c>
      <c r="J24" s="1"/>
      <c r="K24" s="7">
        <v>1</v>
      </c>
      <c r="P24" s="256"/>
      <c r="Q24" s="257"/>
      <c r="R24" s="258"/>
      <c r="U24" s="280"/>
      <c r="V24" s="281"/>
      <c r="W24" s="282"/>
    </row>
    <row r="25" spans="2:23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21" t="s">
        <v>175</v>
      </c>
      <c r="J25" s="21"/>
      <c r="K25" s="189" t="s">
        <v>5</v>
      </c>
      <c r="P25" s="253" t="s">
        <v>47</v>
      </c>
      <c r="Q25" s="254"/>
      <c r="R25" s="255"/>
    </row>
    <row r="26" spans="2:23" ht="13.5" customHeight="1" thickBot="1" x14ac:dyDescent="0.25">
      <c r="B26" s="118" t="s">
        <v>9</v>
      </c>
      <c r="C26" s="129"/>
      <c r="D26" s="7">
        <v>2</v>
      </c>
      <c r="I26" s="70" t="s">
        <v>129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3">
      <c r="B27" s="117" t="s">
        <v>57</v>
      </c>
      <c r="C27" s="130"/>
      <c r="D27" s="3">
        <v>3</v>
      </c>
      <c r="I27" s="229" t="s">
        <v>30</v>
      </c>
      <c r="J27" s="230"/>
      <c r="K27" s="231"/>
      <c r="M27" s="5">
        <v>0</v>
      </c>
      <c r="N27" s="4" t="s">
        <v>49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9"/>
      <c r="I28" s="124" t="s">
        <v>0</v>
      </c>
      <c r="J28" s="23"/>
      <c r="K28" s="6">
        <v>0</v>
      </c>
      <c r="P28" s="262"/>
      <c r="Q28" s="263"/>
      <c r="R28" s="264"/>
      <c r="U28" s="250"/>
      <c r="V28" s="251"/>
      <c r="W28" s="252"/>
    </row>
    <row r="29" spans="2:23" ht="13.5" thickBot="1" x14ac:dyDescent="0.25">
      <c r="B29" s="128" t="s">
        <v>11</v>
      </c>
      <c r="C29" s="45" t="s">
        <v>10</v>
      </c>
      <c r="D29" s="127" t="s">
        <v>12</v>
      </c>
      <c r="I29" s="121" t="s">
        <v>1</v>
      </c>
      <c r="J29" s="21"/>
      <c r="K29" s="90" t="s">
        <v>5</v>
      </c>
      <c r="P29" s="220" t="s">
        <v>153</v>
      </c>
      <c r="Q29" s="221"/>
      <c r="R29" s="222"/>
    </row>
    <row r="30" spans="2:23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1</v>
      </c>
      <c r="P30" s="220"/>
      <c r="Q30" s="221"/>
      <c r="R30" s="222"/>
      <c r="U30" s="226" t="s">
        <v>40</v>
      </c>
      <c r="V30" s="227"/>
      <c r="W30" s="228"/>
    </row>
    <row r="31" spans="2:23" ht="16.5" thickTop="1" thickBot="1" x14ac:dyDescent="0.3">
      <c r="B31" s="118" t="s">
        <v>59</v>
      </c>
      <c r="C31" s="2">
        <v>1</v>
      </c>
      <c r="D31" s="125" t="s">
        <v>59</v>
      </c>
      <c r="I31" s="226" t="s">
        <v>15</v>
      </c>
      <c r="J31" s="227"/>
      <c r="K31" s="228"/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" x14ac:dyDescent="0.25">
      <c r="B32" s="118" t="s">
        <v>60</v>
      </c>
      <c r="C32" s="2">
        <v>2</v>
      </c>
      <c r="D32" s="125" t="s">
        <v>60</v>
      </c>
      <c r="I32" s="119" t="s">
        <v>16</v>
      </c>
      <c r="J32" s="23"/>
      <c r="K32" s="91">
        <v>0</v>
      </c>
      <c r="M32" s="5">
        <v>0</v>
      </c>
      <c r="N32" s="4" t="s">
        <v>49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4" ht="15.75" thickBot="1" x14ac:dyDescent="0.3">
      <c r="B33" s="117" t="s">
        <v>61</v>
      </c>
      <c r="C33" s="83" t="s">
        <v>120</v>
      </c>
      <c r="D33" s="123" t="s">
        <v>61</v>
      </c>
      <c r="I33" s="118" t="s">
        <v>17</v>
      </c>
      <c r="J33" s="1"/>
      <c r="K33" s="37">
        <v>0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  <c r="X33" s="202">
        <v>1000000</v>
      </c>
    </row>
    <row r="34" spans="1:24" ht="13.5" thickBot="1" x14ac:dyDescent="0.25">
      <c r="B34" s="70" t="s">
        <v>62</v>
      </c>
      <c r="C34" s="70" t="s">
        <v>121</v>
      </c>
      <c r="D34" t="s">
        <v>52</v>
      </c>
      <c r="I34" s="117" t="s">
        <v>2</v>
      </c>
      <c r="J34" s="21"/>
      <c r="K34" s="90" t="s">
        <v>5</v>
      </c>
      <c r="P34" s="223"/>
      <c r="Q34" s="224"/>
      <c r="R34" s="225"/>
      <c r="U34" s="79" t="s">
        <v>48</v>
      </c>
      <c r="V34" s="29"/>
      <c r="W34" s="120"/>
    </row>
    <row r="35" spans="1:24" ht="15.75" thickBot="1" x14ac:dyDescent="0.3">
      <c r="A35" s="4" t="s">
        <v>44</v>
      </c>
      <c r="B35" s="5">
        <v>1</v>
      </c>
      <c r="D35" s="5">
        <v>0</v>
      </c>
    </row>
    <row r="36" spans="1:24" ht="15.75" thickBot="1" x14ac:dyDescent="0.3">
      <c r="B36" s="238" t="s">
        <v>128</v>
      </c>
      <c r="C36" s="238"/>
      <c r="D36" s="238"/>
      <c r="I36" s="226" t="s">
        <v>18</v>
      </c>
      <c r="J36" s="227"/>
      <c r="K36" s="228"/>
      <c r="M36" s="5">
        <v>0</v>
      </c>
      <c r="N36" s="4" t="s">
        <v>49</v>
      </c>
    </row>
    <row r="37" spans="1:24" x14ac:dyDescent="0.2">
      <c r="I37" s="119" t="s">
        <v>19</v>
      </c>
      <c r="J37" s="23"/>
      <c r="K37" s="6">
        <v>-1</v>
      </c>
    </row>
    <row r="38" spans="1:24" x14ac:dyDescent="0.2">
      <c r="I38" s="118" t="s">
        <v>20</v>
      </c>
      <c r="J38" s="1"/>
      <c r="K38" s="7">
        <v>0</v>
      </c>
    </row>
    <row r="39" spans="1:24" ht="13.5" thickBot="1" x14ac:dyDescent="0.25">
      <c r="I39" s="117" t="s">
        <v>73</v>
      </c>
      <c r="J39" s="21"/>
      <c r="K39" s="3">
        <v>2</v>
      </c>
    </row>
  </sheetData>
  <mergeCells count="26">
    <mergeCell ref="B13:D13"/>
    <mergeCell ref="P13:R13"/>
    <mergeCell ref="D1:F1"/>
    <mergeCell ref="I1:K1"/>
    <mergeCell ref="P3:R3"/>
    <mergeCell ref="B4:D4"/>
    <mergeCell ref="P8:R8"/>
    <mergeCell ref="I14:K14"/>
    <mergeCell ref="P18:R18"/>
    <mergeCell ref="U18:W20"/>
    <mergeCell ref="P19:R20"/>
    <mergeCell ref="I22:K22"/>
    <mergeCell ref="U22:W24"/>
    <mergeCell ref="B23:D23"/>
    <mergeCell ref="P23:R24"/>
    <mergeCell ref="P25:R26"/>
    <mergeCell ref="P29:R30"/>
    <mergeCell ref="U26:W28"/>
    <mergeCell ref="I27:K27"/>
    <mergeCell ref="P27:R28"/>
    <mergeCell ref="U30:W30"/>
    <mergeCell ref="I31:K31"/>
    <mergeCell ref="P31:R32"/>
    <mergeCell ref="P33:R34"/>
    <mergeCell ref="B36:D36"/>
    <mergeCell ref="I36:K36"/>
  </mergeCells>
  <pageMargins left="0.7" right="0.7" top="0.75" bottom="0.75" header="0.3" footer="0.3"/>
  <pageSetup paperSize="5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Normal="100" workbookViewId="0">
      <selection activeCell="AA25" sqref="AA25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144</v>
      </c>
      <c r="E1" s="242"/>
      <c r="F1" s="243"/>
      <c r="I1" s="294" t="s">
        <v>123</v>
      </c>
      <c r="J1" s="240"/>
      <c r="K1" s="241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181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180</v>
      </c>
      <c r="J5" s="1"/>
      <c r="K5" s="7">
        <v>1</v>
      </c>
      <c r="M5" s="5">
        <v>1</v>
      </c>
      <c r="N5" s="4" t="s">
        <v>49</v>
      </c>
      <c r="P5" s="118" t="s">
        <v>20</v>
      </c>
      <c r="Q5" s="1"/>
      <c r="R5" s="7">
        <v>0</v>
      </c>
      <c r="T5" s="5">
        <v>-1</v>
      </c>
      <c r="U5" s="4" t="s">
        <v>49</v>
      </c>
    </row>
    <row r="6" spans="1:21" ht="15.75" thickBot="1" x14ac:dyDescent="0.3">
      <c r="A6" s="4" t="s">
        <v>44</v>
      </c>
      <c r="B6" s="30">
        <v>325000</v>
      </c>
      <c r="C6" s="31">
        <v>405000</v>
      </c>
      <c r="D6" s="32">
        <v>430000</v>
      </c>
      <c r="E6" s="4" t="s">
        <v>45</v>
      </c>
      <c r="I6" s="133" t="s">
        <v>179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98" t="s">
        <v>32</v>
      </c>
      <c r="C7" s="199" t="s">
        <v>33</v>
      </c>
      <c r="D7" s="200" t="s">
        <v>14</v>
      </c>
      <c r="I7" s="121" t="s">
        <v>178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410000</v>
      </c>
      <c r="C8" s="35">
        <f>(B8/D8)-100%</f>
        <v>6.0344827586206851E-2</v>
      </c>
      <c r="D8" s="33">
        <f>(B6+C6+D6)/3</f>
        <v>386666.66666666669</v>
      </c>
      <c r="F8" s="28">
        <f>IF(B8&gt;=X33,3,0)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2750</v>
      </c>
      <c r="K9" s="200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2716</v>
      </c>
      <c r="K10" s="76">
        <f>ABS((J10/$J$9)-100%)</f>
        <v>1.2363636363636354E-2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2708</v>
      </c>
      <c r="K11" s="77">
        <f>ABS((J11/$J$9)-100%)</f>
        <v>1.5272727272727327E-2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2438</v>
      </c>
      <c r="K12" s="78">
        <f>ABS((J12/$J$9)-100%)</f>
        <v>0.11345454545454547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92" t="s">
        <v>177</v>
      </c>
      <c r="C14" s="88"/>
      <c r="D14" s="191">
        <v>-1</v>
      </c>
      <c r="I14" s="229" t="s">
        <v>31</v>
      </c>
      <c r="J14" s="230"/>
      <c r="K14" s="231"/>
      <c r="P14" s="124" t="s">
        <v>74</v>
      </c>
      <c r="Q14" s="23"/>
      <c r="R14" s="6">
        <v>-1</v>
      </c>
    </row>
    <row r="15" spans="1:21" ht="15" x14ac:dyDescent="0.25">
      <c r="B15" s="133" t="s">
        <v>53</v>
      </c>
      <c r="C15" s="1"/>
      <c r="D15" s="7">
        <v>0</v>
      </c>
      <c r="F15" s="5">
        <v>2</v>
      </c>
      <c r="G15" s="4" t="s">
        <v>49</v>
      </c>
      <c r="I15" s="193" t="s">
        <v>176</v>
      </c>
      <c r="J15" s="201"/>
      <c r="K15" s="91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3.5" thickBot="1" x14ac:dyDescent="0.25">
      <c r="B16" s="133" t="s">
        <v>54</v>
      </c>
      <c r="C16" s="134"/>
      <c r="D16" s="7">
        <v>1</v>
      </c>
      <c r="I16" s="133" t="s">
        <v>63</v>
      </c>
      <c r="J16" s="1"/>
      <c r="K16" s="7">
        <v>0</v>
      </c>
      <c r="P16" s="117" t="s">
        <v>76</v>
      </c>
      <c r="Q16" s="21"/>
      <c r="R16" s="3">
        <v>2</v>
      </c>
    </row>
    <row r="17" spans="2:23" ht="16.5" thickTop="1" thickBot="1" x14ac:dyDescent="0.3">
      <c r="B17" s="133" t="s">
        <v>55</v>
      </c>
      <c r="C17" s="134"/>
      <c r="D17" s="7">
        <v>2</v>
      </c>
      <c r="I17" s="133" t="s">
        <v>64</v>
      </c>
      <c r="J17" s="1"/>
      <c r="K17" s="7">
        <v>1</v>
      </c>
      <c r="M17" s="28">
        <f>I20+J20+K20</f>
        <v>2</v>
      </c>
    </row>
    <row r="18" spans="2:23" ht="13.5" customHeight="1" thickTop="1" thickBot="1" x14ac:dyDescent="0.25">
      <c r="B18" s="121" t="s">
        <v>4</v>
      </c>
      <c r="C18" s="132"/>
      <c r="D18" s="90" t="s">
        <v>5</v>
      </c>
      <c r="I18" s="117" t="s">
        <v>65</v>
      </c>
      <c r="J18" s="21"/>
      <c r="K18" s="3">
        <v>2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thickBot="1" x14ac:dyDescent="0.25">
      <c r="I19" s="129" t="s">
        <v>58</v>
      </c>
      <c r="P19" s="232">
        <f>F15+F20+F25+F30+M17+F10+M32+M36+T5+T10+T15+M23+M27+M5+F8</f>
        <v>7</v>
      </c>
      <c r="Q19" s="233"/>
      <c r="R19" s="234"/>
      <c r="U19" s="268"/>
      <c r="V19" s="269"/>
      <c r="W19" s="270"/>
    </row>
    <row r="20" spans="2:23" ht="13.5" customHeight="1" thickBot="1" x14ac:dyDescent="0.3">
      <c r="B20" s="124" t="s">
        <v>6</v>
      </c>
      <c r="C20" s="131"/>
      <c r="D20" s="91" t="s">
        <v>5</v>
      </c>
      <c r="F20" s="5">
        <v>0</v>
      </c>
      <c r="G20" s="4" t="s">
        <v>49</v>
      </c>
      <c r="H20" s="4" t="s">
        <v>51</v>
      </c>
      <c r="I20" s="5">
        <v>1</v>
      </c>
      <c r="J20" s="5">
        <v>0</v>
      </c>
      <c r="K20" s="5">
        <v>1</v>
      </c>
      <c r="P20" s="235"/>
      <c r="Q20" s="236"/>
      <c r="R20" s="237"/>
      <c r="U20" s="271"/>
      <c r="V20" s="272"/>
      <c r="W20" s="273"/>
    </row>
    <row r="21" spans="2:23" ht="13.5" thickBot="1" x14ac:dyDescent="0.25">
      <c r="B21" s="117" t="s">
        <v>7</v>
      </c>
      <c r="C21" s="130"/>
      <c r="D21" s="3">
        <v>0</v>
      </c>
    </row>
    <row r="22" spans="2:23" ht="13.5" customHeight="1" thickBot="1" x14ac:dyDescent="0.25">
      <c r="I22" s="229" t="s">
        <v>81</v>
      </c>
      <c r="J22" s="230"/>
      <c r="K22" s="231"/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3">
      <c r="B23" s="226" t="s">
        <v>86</v>
      </c>
      <c r="C23" s="227"/>
      <c r="D23" s="228"/>
      <c r="I23" s="119" t="s">
        <v>82</v>
      </c>
      <c r="J23" s="23"/>
      <c r="K23" s="6">
        <v>0</v>
      </c>
      <c r="M23" s="5">
        <v>0</v>
      </c>
      <c r="N23" s="4" t="s">
        <v>49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25">
      <c r="B24" s="118" t="s">
        <v>56</v>
      </c>
      <c r="C24" s="129"/>
      <c r="D24" s="7">
        <v>0</v>
      </c>
      <c r="I24" s="133" t="s">
        <v>83</v>
      </c>
      <c r="J24" s="1"/>
      <c r="K24" s="7">
        <v>1</v>
      </c>
      <c r="P24" s="256"/>
      <c r="Q24" s="257"/>
      <c r="R24" s="258"/>
      <c r="U24" s="280"/>
      <c r="V24" s="281"/>
      <c r="W24" s="282"/>
    </row>
    <row r="25" spans="2:23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21" t="s">
        <v>175</v>
      </c>
      <c r="J25" s="21"/>
      <c r="K25" s="189" t="s">
        <v>5</v>
      </c>
      <c r="P25" s="253" t="s">
        <v>47</v>
      </c>
      <c r="Q25" s="254"/>
      <c r="R25" s="255"/>
    </row>
    <row r="26" spans="2:23" ht="13.5" customHeight="1" thickBot="1" x14ac:dyDescent="0.25">
      <c r="B26" s="118" t="s">
        <v>9</v>
      </c>
      <c r="C26" s="129"/>
      <c r="D26" s="7">
        <v>2</v>
      </c>
      <c r="I26" s="70" t="s">
        <v>129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3">
      <c r="B27" s="117" t="s">
        <v>57</v>
      </c>
      <c r="C27" s="130"/>
      <c r="D27" s="3">
        <v>3</v>
      </c>
      <c r="I27" s="229" t="s">
        <v>30</v>
      </c>
      <c r="J27" s="230"/>
      <c r="K27" s="231"/>
      <c r="M27" s="5">
        <v>0</v>
      </c>
      <c r="N27" s="4" t="s">
        <v>49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9"/>
      <c r="I28" s="124" t="s">
        <v>0</v>
      </c>
      <c r="J28" s="23"/>
      <c r="K28" s="6">
        <v>0</v>
      </c>
      <c r="P28" s="262"/>
      <c r="Q28" s="263"/>
      <c r="R28" s="264"/>
      <c r="U28" s="250"/>
      <c r="V28" s="251"/>
      <c r="W28" s="252"/>
    </row>
    <row r="29" spans="2:23" ht="13.5" thickBot="1" x14ac:dyDescent="0.25">
      <c r="B29" s="128" t="s">
        <v>11</v>
      </c>
      <c r="C29" s="45" t="s">
        <v>10</v>
      </c>
      <c r="D29" s="127" t="s">
        <v>12</v>
      </c>
      <c r="I29" s="121" t="s">
        <v>1</v>
      </c>
      <c r="J29" s="21"/>
      <c r="K29" s="90" t="s">
        <v>5</v>
      </c>
      <c r="P29" s="220" t="s">
        <v>153</v>
      </c>
      <c r="Q29" s="221"/>
      <c r="R29" s="222"/>
    </row>
    <row r="30" spans="2:23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2</v>
      </c>
      <c r="P30" s="220"/>
      <c r="Q30" s="221"/>
      <c r="R30" s="222"/>
      <c r="U30" s="226" t="s">
        <v>40</v>
      </c>
      <c r="V30" s="227"/>
      <c r="W30" s="228"/>
    </row>
    <row r="31" spans="2:23" ht="16.5" thickTop="1" thickBot="1" x14ac:dyDescent="0.3">
      <c r="B31" s="118" t="s">
        <v>59</v>
      </c>
      <c r="C31" s="2">
        <v>1</v>
      </c>
      <c r="D31" s="125" t="s">
        <v>59</v>
      </c>
      <c r="I31" s="226" t="s">
        <v>15</v>
      </c>
      <c r="J31" s="227"/>
      <c r="K31" s="228"/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" x14ac:dyDescent="0.25">
      <c r="B32" s="118" t="s">
        <v>60</v>
      </c>
      <c r="C32" s="2">
        <v>2</v>
      </c>
      <c r="D32" s="125" t="s">
        <v>60</v>
      </c>
      <c r="I32" s="119" t="s">
        <v>16</v>
      </c>
      <c r="J32" s="23"/>
      <c r="K32" s="91">
        <v>0</v>
      </c>
      <c r="M32" s="5">
        <v>0</v>
      </c>
      <c r="N32" s="4" t="s">
        <v>49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4" ht="15.75" thickBot="1" x14ac:dyDescent="0.3">
      <c r="B33" s="117" t="s">
        <v>61</v>
      </c>
      <c r="C33" s="83" t="s">
        <v>120</v>
      </c>
      <c r="D33" s="123" t="s">
        <v>61</v>
      </c>
      <c r="I33" s="118" t="s">
        <v>17</v>
      </c>
      <c r="J33" s="1"/>
      <c r="K33" s="37">
        <v>0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  <c r="X33" s="202">
        <v>1000000</v>
      </c>
    </row>
    <row r="34" spans="1:24" ht="13.5" thickBot="1" x14ac:dyDescent="0.25">
      <c r="B34" s="70" t="s">
        <v>62</v>
      </c>
      <c r="C34" s="70" t="s">
        <v>121</v>
      </c>
      <c r="D34" t="s">
        <v>52</v>
      </c>
      <c r="I34" s="117" t="s">
        <v>2</v>
      </c>
      <c r="J34" s="21"/>
      <c r="K34" s="90" t="s">
        <v>5</v>
      </c>
      <c r="P34" s="223"/>
      <c r="Q34" s="224"/>
      <c r="R34" s="225"/>
      <c r="U34" s="79" t="s">
        <v>48</v>
      </c>
      <c r="V34" s="29"/>
      <c r="W34" s="120"/>
    </row>
    <row r="35" spans="1:24" ht="15.75" thickBot="1" x14ac:dyDescent="0.3">
      <c r="A35" s="4" t="s">
        <v>44</v>
      </c>
      <c r="B35" s="5">
        <v>2</v>
      </c>
      <c r="D35" s="5">
        <v>0</v>
      </c>
    </row>
    <row r="36" spans="1:24" ht="15.75" thickBot="1" x14ac:dyDescent="0.3">
      <c r="B36" s="238" t="s">
        <v>128</v>
      </c>
      <c r="C36" s="238"/>
      <c r="D36" s="238"/>
      <c r="I36" s="226" t="s">
        <v>18</v>
      </c>
      <c r="J36" s="227"/>
      <c r="K36" s="228"/>
      <c r="M36" s="5">
        <v>-1</v>
      </c>
      <c r="N36" s="4" t="s">
        <v>49</v>
      </c>
    </row>
    <row r="37" spans="1:24" x14ac:dyDescent="0.2">
      <c r="I37" s="119" t="s">
        <v>19</v>
      </c>
      <c r="J37" s="23"/>
      <c r="K37" s="6">
        <v>-1</v>
      </c>
    </row>
    <row r="38" spans="1:24" x14ac:dyDescent="0.2">
      <c r="I38" s="118" t="s">
        <v>20</v>
      </c>
      <c r="J38" s="1"/>
      <c r="K38" s="7">
        <v>0</v>
      </c>
    </row>
    <row r="39" spans="1:24" ht="13.5" thickBot="1" x14ac:dyDescent="0.25">
      <c r="I39" s="117" t="s">
        <v>73</v>
      </c>
      <c r="J39" s="21"/>
      <c r="K39" s="3">
        <v>2</v>
      </c>
    </row>
  </sheetData>
  <mergeCells count="26">
    <mergeCell ref="B13:D13"/>
    <mergeCell ref="P13:R13"/>
    <mergeCell ref="D1:F1"/>
    <mergeCell ref="I1:K1"/>
    <mergeCell ref="P3:R3"/>
    <mergeCell ref="B4:D4"/>
    <mergeCell ref="P8:R8"/>
    <mergeCell ref="I14:K14"/>
    <mergeCell ref="P18:R18"/>
    <mergeCell ref="U18:W20"/>
    <mergeCell ref="P19:R20"/>
    <mergeCell ref="I22:K22"/>
    <mergeCell ref="U22:W24"/>
    <mergeCell ref="B23:D23"/>
    <mergeCell ref="P23:R24"/>
    <mergeCell ref="P25:R26"/>
    <mergeCell ref="P29:R30"/>
    <mergeCell ref="U26:W28"/>
    <mergeCell ref="I27:K27"/>
    <mergeCell ref="P27:R28"/>
    <mergeCell ref="U30:W30"/>
    <mergeCell ref="I31:K31"/>
    <mergeCell ref="P31:R32"/>
    <mergeCell ref="P33:R34"/>
    <mergeCell ref="B36:D36"/>
    <mergeCell ref="I36:K36"/>
  </mergeCells>
  <pageMargins left="0.7" right="0.7" top="0.75" bottom="0.75" header="0.3" footer="0.3"/>
  <pageSetup paperSize="5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M11" sqref="M11"/>
    </sheetView>
  </sheetViews>
  <sheetFormatPr defaultRowHeight="12.75" x14ac:dyDescent="0.2"/>
  <cols>
    <col min="1" max="1" width="9.7109375" customWidth="1"/>
    <col min="2" max="2" width="11.28515625" customWidth="1"/>
    <col min="3" max="3" width="11.85546875" customWidth="1"/>
    <col min="4" max="4" width="11.5703125" bestFit="1" customWidth="1"/>
    <col min="7" max="7" width="9" customWidth="1"/>
    <col min="8" max="8" width="9.85546875" customWidth="1"/>
    <col min="9" max="11" width="10" bestFit="1" customWidth="1"/>
  </cols>
  <sheetData>
    <row r="1" spans="1:21" ht="15.75" thickBot="1" x14ac:dyDescent="0.3">
      <c r="A1" s="70" t="s">
        <v>46</v>
      </c>
      <c r="D1" s="226" t="s">
        <v>182</v>
      </c>
      <c r="E1" s="242"/>
      <c r="F1" s="243"/>
      <c r="I1" s="294" t="s">
        <v>123</v>
      </c>
      <c r="J1" s="240"/>
      <c r="K1" s="241"/>
    </row>
    <row r="2" spans="1:21" ht="13.5" thickBot="1" x14ac:dyDescent="0.25">
      <c r="A2" s="70"/>
    </row>
    <row r="3" spans="1:21" ht="13.5" thickBot="1" x14ac:dyDescent="0.25">
      <c r="I3" s="139" t="s">
        <v>29</v>
      </c>
      <c r="J3" s="138"/>
      <c r="K3" s="137"/>
      <c r="P3" s="226" t="s">
        <v>21</v>
      </c>
      <c r="Q3" s="227"/>
      <c r="R3" s="228"/>
    </row>
    <row r="4" spans="1:21" ht="13.5" thickBot="1" x14ac:dyDescent="0.25">
      <c r="B4" s="226" t="s">
        <v>66</v>
      </c>
      <c r="C4" s="227"/>
      <c r="D4" s="228"/>
      <c r="I4" s="124" t="s">
        <v>181</v>
      </c>
      <c r="J4" s="23"/>
      <c r="K4" s="6">
        <v>0</v>
      </c>
      <c r="P4" s="119" t="s">
        <v>22</v>
      </c>
      <c r="Q4" s="23"/>
      <c r="R4" s="6">
        <v>-1</v>
      </c>
    </row>
    <row r="5" spans="1:21" ht="15" x14ac:dyDescent="0.25">
      <c r="B5" s="124" t="s">
        <v>67</v>
      </c>
      <c r="C5" s="131" t="s">
        <v>68</v>
      </c>
      <c r="D5" s="136" t="s">
        <v>69</v>
      </c>
      <c r="I5" s="133" t="s">
        <v>180</v>
      </c>
      <c r="J5" s="1"/>
      <c r="K5" s="7">
        <v>1</v>
      </c>
      <c r="M5" s="5">
        <v>1</v>
      </c>
      <c r="N5" s="4" t="s">
        <v>49</v>
      </c>
      <c r="P5" s="118" t="s">
        <v>20</v>
      </c>
      <c r="Q5" s="1"/>
      <c r="R5" s="7">
        <v>0</v>
      </c>
      <c r="T5" s="5">
        <v>0</v>
      </c>
      <c r="U5" s="4" t="s">
        <v>49</v>
      </c>
    </row>
    <row r="6" spans="1:21" ht="15.75" thickBot="1" x14ac:dyDescent="0.3">
      <c r="A6" s="4" t="s">
        <v>44</v>
      </c>
      <c r="B6" s="30">
        <v>314669</v>
      </c>
      <c r="C6" s="31">
        <v>305000</v>
      </c>
      <c r="D6" s="32">
        <v>297500</v>
      </c>
      <c r="E6" s="4" t="s">
        <v>45</v>
      </c>
      <c r="I6" s="133" t="s">
        <v>179</v>
      </c>
      <c r="J6" s="1"/>
      <c r="K6" s="7">
        <v>2</v>
      </c>
      <c r="P6" s="117" t="s">
        <v>23</v>
      </c>
      <c r="Q6" s="21"/>
      <c r="R6" s="3">
        <v>2</v>
      </c>
    </row>
    <row r="7" spans="1:21" ht="13.5" thickBot="1" x14ac:dyDescent="0.25">
      <c r="B7" s="194" t="s">
        <v>32</v>
      </c>
      <c r="C7" s="195" t="s">
        <v>33</v>
      </c>
      <c r="D7" s="196" t="s">
        <v>14</v>
      </c>
      <c r="I7" s="121" t="s">
        <v>178</v>
      </c>
      <c r="J7" s="21"/>
      <c r="K7" s="90" t="s">
        <v>5</v>
      </c>
    </row>
    <row r="8" spans="1:21" ht="16.5" thickTop="1" thickBot="1" x14ac:dyDescent="0.3">
      <c r="A8" s="4" t="s">
        <v>50</v>
      </c>
      <c r="B8" s="34">
        <v>335000</v>
      </c>
      <c r="C8" s="35">
        <f>(B8/D8)-100%</f>
        <v>9.5763158152968542E-2</v>
      </c>
      <c r="D8" s="33">
        <f>(B6+C6+D6)/3</f>
        <v>305723</v>
      </c>
      <c r="F8" s="28">
        <f>IF(B8=W33, "REFER",0)</f>
        <v>0</v>
      </c>
      <c r="I8" s="60" t="s">
        <v>106</v>
      </c>
      <c r="J8" s="61" t="s">
        <v>105</v>
      </c>
      <c r="K8" s="62" t="s">
        <v>107</v>
      </c>
      <c r="P8" s="226" t="s">
        <v>24</v>
      </c>
      <c r="Q8" s="227"/>
      <c r="R8" s="228"/>
    </row>
    <row r="9" spans="1:21" ht="15.75" thickBot="1" x14ac:dyDescent="0.3">
      <c r="B9" s="124" t="s">
        <v>70</v>
      </c>
      <c r="C9" s="23"/>
      <c r="D9" s="36">
        <v>0</v>
      </c>
      <c r="I9" s="79" t="s">
        <v>104</v>
      </c>
      <c r="J9" s="80">
        <v>2361</v>
      </c>
      <c r="K9" s="196" t="s">
        <v>108</v>
      </c>
      <c r="P9" s="119" t="s">
        <v>25</v>
      </c>
      <c r="Q9" s="23"/>
      <c r="R9" s="6">
        <v>-1</v>
      </c>
    </row>
    <row r="10" spans="1:21" ht="15.75" thickBot="1" x14ac:dyDescent="0.3">
      <c r="B10" s="133" t="s">
        <v>71</v>
      </c>
      <c r="C10" s="1"/>
      <c r="D10" s="37">
        <v>2</v>
      </c>
      <c r="F10" s="5">
        <v>2</v>
      </c>
      <c r="G10" s="4" t="s">
        <v>49</v>
      </c>
      <c r="I10" s="57" t="s">
        <v>101</v>
      </c>
      <c r="J10" s="63">
        <v>2533</v>
      </c>
      <c r="K10" s="76">
        <f>ABS((J10/$J$9)-100%)</f>
        <v>7.2850487081745019E-2</v>
      </c>
      <c r="P10" s="118" t="s">
        <v>26</v>
      </c>
      <c r="Q10" s="1"/>
      <c r="R10" s="7">
        <v>0</v>
      </c>
      <c r="T10" s="5">
        <v>0</v>
      </c>
      <c r="U10" s="4" t="s">
        <v>49</v>
      </c>
    </row>
    <row r="11" spans="1:21" ht="16.5" thickTop="1" thickBot="1" x14ac:dyDescent="0.3">
      <c r="B11" s="121" t="s">
        <v>72</v>
      </c>
      <c r="C11" s="21"/>
      <c r="D11" s="90" t="s">
        <v>5</v>
      </c>
      <c r="I11" s="58" t="s">
        <v>102</v>
      </c>
      <c r="J11" s="64">
        <v>2420</v>
      </c>
      <c r="K11" s="77">
        <f>ABS((J11/$J$9)-100%)</f>
        <v>2.4989411266412631E-2</v>
      </c>
      <c r="P11" s="117" t="s">
        <v>27</v>
      </c>
      <c r="Q11" s="21"/>
      <c r="R11" s="3">
        <v>2</v>
      </c>
    </row>
    <row r="12" spans="1:21" ht="16.5" thickTop="1" thickBot="1" x14ac:dyDescent="0.3">
      <c r="I12" s="59" t="s">
        <v>103</v>
      </c>
      <c r="J12" s="65">
        <v>2133</v>
      </c>
      <c r="K12" s="78">
        <f>ABS((J12/$J$9)-100%)</f>
        <v>9.6569250317662059E-2</v>
      </c>
    </row>
    <row r="13" spans="1:21" ht="13.5" thickBot="1" x14ac:dyDescent="0.25">
      <c r="B13" s="226" t="s">
        <v>3</v>
      </c>
      <c r="C13" s="227"/>
      <c r="D13" s="228"/>
      <c r="J13" s="74" t="s">
        <v>116</v>
      </c>
      <c r="P13" s="226" t="s">
        <v>28</v>
      </c>
      <c r="Q13" s="227"/>
      <c r="R13" s="228"/>
    </row>
    <row r="14" spans="1:21" ht="13.5" thickBot="1" x14ac:dyDescent="0.25">
      <c r="B14" s="192" t="s">
        <v>177</v>
      </c>
      <c r="C14" s="88"/>
      <c r="D14" s="191">
        <v>-1</v>
      </c>
      <c r="I14" s="229" t="s">
        <v>31</v>
      </c>
      <c r="J14" s="230"/>
      <c r="K14" s="231"/>
      <c r="P14" s="124" t="s">
        <v>74</v>
      </c>
      <c r="Q14" s="23"/>
      <c r="R14" s="6">
        <v>-1</v>
      </c>
    </row>
    <row r="15" spans="1:21" ht="15" x14ac:dyDescent="0.25">
      <c r="B15" s="133" t="s">
        <v>53</v>
      </c>
      <c r="C15" s="1"/>
      <c r="D15" s="7">
        <v>0</v>
      </c>
      <c r="F15" s="5">
        <v>3</v>
      </c>
      <c r="G15" s="4" t="s">
        <v>49</v>
      </c>
      <c r="I15" s="193" t="s">
        <v>176</v>
      </c>
      <c r="J15" s="197"/>
      <c r="K15" s="91">
        <v>-1</v>
      </c>
      <c r="P15" s="122" t="s">
        <v>75</v>
      </c>
      <c r="Q15" s="1"/>
      <c r="R15" s="7">
        <v>0</v>
      </c>
      <c r="T15" s="5">
        <v>0</v>
      </c>
      <c r="U15" s="4" t="s">
        <v>49</v>
      </c>
    </row>
    <row r="16" spans="1:21" ht="13.5" thickBot="1" x14ac:dyDescent="0.25">
      <c r="B16" s="133" t="s">
        <v>54</v>
      </c>
      <c r="C16" s="134"/>
      <c r="D16" s="7">
        <v>1</v>
      </c>
      <c r="I16" s="133" t="s">
        <v>63</v>
      </c>
      <c r="J16" s="1"/>
      <c r="K16" s="7">
        <v>0</v>
      </c>
      <c r="P16" s="117" t="s">
        <v>76</v>
      </c>
      <c r="Q16" s="21"/>
      <c r="R16" s="3">
        <v>2</v>
      </c>
    </row>
    <row r="17" spans="2:23" ht="16.5" thickTop="1" thickBot="1" x14ac:dyDescent="0.3">
      <c r="B17" s="133" t="s">
        <v>55</v>
      </c>
      <c r="C17" s="134"/>
      <c r="D17" s="7">
        <v>2</v>
      </c>
      <c r="I17" s="133" t="s">
        <v>64</v>
      </c>
      <c r="J17" s="1"/>
      <c r="K17" s="7">
        <v>1</v>
      </c>
      <c r="M17" s="28">
        <f>I20+J20+K20</f>
        <v>3</v>
      </c>
    </row>
    <row r="18" spans="2:23" ht="13.5" customHeight="1" thickTop="1" thickBot="1" x14ac:dyDescent="0.25">
      <c r="B18" s="121" t="s">
        <v>4</v>
      </c>
      <c r="C18" s="132"/>
      <c r="D18" s="90" t="s">
        <v>5</v>
      </c>
      <c r="I18" s="117" t="s">
        <v>65</v>
      </c>
      <c r="J18" s="21"/>
      <c r="K18" s="3">
        <v>2</v>
      </c>
      <c r="P18" s="226" t="s">
        <v>34</v>
      </c>
      <c r="Q18" s="227"/>
      <c r="R18" s="228"/>
      <c r="U18" s="265" t="str">
        <f>IF(AND($P$19&gt;=-10,$P$19&lt;=3),"ACCEPT","")</f>
        <v/>
      </c>
      <c r="V18" s="266"/>
      <c r="W18" s="267"/>
    </row>
    <row r="19" spans="2:23" ht="15.75" customHeight="1" thickBot="1" x14ac:dyDescent="0.3">
      <c r="H19" s="4" t="s">
        <v>51</v>
      </c>
      <c r="I19" s="129" t="s">
        <v>58</v>
      </c>
      <c r="P19" s="232">
        <f>F15+F20+F25+F30+M17+F10+M32+M36+T5+T10+T15+M23+M27+M5+F8</f>
        <v>9</v>
      </c>
      <c r="Q19" s="233"/>
      <c r="R19" s="234"/>
      <c r="U19" s="268"/>
      <c r="V19" s="269"/>
      <c r="W19" s="270"/>
    </row>
    <row r="20" spans="2:23" ht="13.5" customHeight="1" thickBot="1" x14ac:dyDescent="0.3">
      <c r="B20" s="124" t="s">
        <v>6</v>
      </c>
      <c r="C20" s="131"/>
      <c r="D20" s="91" t="s">
        <v>5</v>
      </c>
      <c r="F20" s="5">
        <v>0</v>
      </c>
      <c r="G20" s="4" t="s">
        <v>49</v>
      </c>
      <c r="I20" s="5">
        <v>0</v>
      </c>
      <c r="J20" s="5">
        <v>1</v>
      </c>
      <c r="K20" s="5">
        <v>2</v>
      </c>
      <c r="P20" s="235"/>
      <c r="Q20" s="236"/>
      <c r="R20" s="237"/>
      <c r="U20" s="271"/>
      <c r="V20" s="272"/>
      <c r="W20" s="273"/>
    </row>
    <row r="21" spans="2:23" ht="13.5" thickBot="1" x14ac:dyDescent="0.25">
      <c r="B21" s="117" t="s">
        <v>7</v>
      </c>
      <c r="C21" s="130"/>
      <c r="D21" s="3">
        <v>0</v>
      </c>
    </row>
    <row r="22" spans="2:23" ht="13.5" customHeight="1" thickBot="1" x14ac:dyDescent="0.25">
      <c r="I22" s="229" t="s">
        <v>81</v>
      </c>
      <c r="J22" s="230"/>
      <c r="K22" s="231"/>
      <c r="U22" s="274" t="str">
        <f>IF(AND($P$19&gt;=4,$P$19&lt;=9),"REVIEW","")</f>
        <v>REVIEW</v>
      </c>
      <c r="V22" s="275"/>
      <c r="W22" s="276"/>
    </row>
    <row r="23" spans="2:23" ht="16.5" customHeight="1" thickBot="1" x14ac:dyDescent="0.3">
      <c r="B23" s="226" t="s">
        <v>86</v>
      </c>
      <c r="C23" s="227"/>
      <c r="D23" s="228"/>
      <c r="I23" s="119" t="s">
        <v>82</v>
      </c>
      <c r="J23" s="23"/>
      <c r="K23" s="6">
        <v>0</v>
      </c>
      <c r="M23" s="5">
        <v>0</v>
      </c>
      <c r="N23" s="4" t="s">
        <v>49</v>
      </c>
      <c r="P23" s="253" t="s">
        <v>35</v>
      </c>
      <c r="Q23" s="254"/>
      <c r="R23" s="255"/>
      <c r="U23" s="277"/>
      <c r="V23" s="278"/>
      <c r="W23" s="279"/>
    </row>
    <row r="24" spans="2:23" ht="16.5" customHeight="1" thickBot="1" x14ac:dyDescent="0.25">
      <c r="B24" s="118" t="s">
        <v>56</v>
      </c>
      <c r="C24" s="129"/>
      <c r="D24" s="7">
        <v>0</v>
      </c>
      <c r="I24" s="133" t="s">
        <v>83</v>
      </c>
      <c r="J24" s="1"/>
      <c r="K24" s="7">
        <v>1</v>
      </c>
      <c r="P24" s="256"/>
      <c r="Q24" s="257"/>
      <c r="R24" s="258"/>
      <c r="U24" s="280"/>
      <c r="V24" s="281"/>
      <c r="W24" s="282"/>
    </row>
    <row r="25" spans="2:23" ht="15.75" thickBot="1" x14ac:dyDescent="0.3">
      <c r="B25" s="118" t="s">
        <v>8</v>
      </c>
      <c r="C25" s="129"/>
      <c r="D25" s="7">
        <v>1</v>
      </c>
      <c r="F25" s="5">
        <v>0</v>
      </c>
      <c r="G25" s="4" t="s">
        <v>49</v>
      </c>
      <c r="I25" s="121" t="s">
        <v>175</v>
      </c>
      <c r="J25" s="21"/>
      <c r="K25" s="189" t="s">
        <v>5</v>
      </c>
      <c r="P25" s="253" t="s">
        <v>47</v>
      </c>
      <c r="Q25" s="254"/>
      <c r="R25" s="255"/>
    </row>
    <row r="26" spans="2:23" ht="13.5" customHeight="1" thickBot="1" x14ac:dyDescent="0.25">
      <c r="B26" s="118" t="s">
        <v>9</v>
      </c>
      <c r="C26" s="129"/>
      <c r="D26" s="7">
        <v>2</v>
      </c>
      <c r="I26" s="70" t="s">
        <v>129</v>
      </c>
      <c r="P26" s="256"/>
      <c r="Q26" s="257"/>
      <c r="R26" s="258"/>
      <c r="U26" s="244" t="str">
        <f>IF(AND($P$19&gt;=10,$P$19&lt;=100),"REFER","")</f>
        <v/>
      </c>
      <c r="V26" s="245"/>
      <c r="W26" s="246"/>
    </row>
    <row r="27" spans="2:23" ht="15.75" customHeight="1" thickBot="1" x14ac:dyDescent="0.3">
      <c r="B27" s="117" t="s">
        <v>57</v>
      </c>
      <c r="C27" s="130"/>
      <c r="D27" s="3">
        <v>3</v>
      </c>
      <c r="I27" s="229" t="s">
        <v>30</v>
      </c>
      <c r="J27" s="230"/>
      <c r="K27" s="231"/>
      <c r="M27" s="5">
        <v>0</v>
      </c>
      <c r="N27" s="4" t="s">
        <v>49</v>
      </c>
      <c r="P27" s="259" t="s">
        <v>141</v>
      </c>
      <c r="Q27" s="260"/>
      <c r="R27" s="261"/>
      <c r="U27" s="247"/>
      <c r="V27" s="248"/>
      <c r="W27" s="249"/>
    </row>
    <row r="28" spans="2:23" ht="15.75" customHeight="1" thickBot="1" x14ac:dyDescent="0.25">
      <c r="B28" s="129"/>
      <c r="I28" s="124" t="s">
        <v>0</v>
      </c>
      <c r="J28" s="23"/>
      <c r="K28" s="6">
        <v>0</v>
      </c>
      <c r="P28" s="262"/>
      <c r="Q28" s="263"/>
      <c r="R28" s="264"/>
      <c r="U28" s="250"/>
      <c r="V28" s="251"/>
      <c r="W28" s="252"/>
    </row>
    <row r="29" spans="2:23" ht="13.5" thickBot="1" x14ac:dyDescent="0.25">
      <c r="B29" s="128" t="s">
        <v>11</v>
      </c>
      <c r="C29" s="45" t="s">
        <v>10</v>
      </c>
      <c r="D29" s="127" t="s">
        <v>12</v>
      </c>
      <c r="I29" s="121" t="s">
        <v>1</v>
      </c>
      <c r="J29" s="21"/>
      <c r="K29" s="90" t="s">
        <v>5</v>
      </c>
      <c r="P29" s="220" t="s">
        <v>153</v>
      </c>
      <c r="Q29" s="221"/>
      <c r="R29" s="222"/>
    </row>
    <row r="30" spans="2:23" ht="16.5" thickTop="1" thickBot="1" x14ac:dyDescent="0.3">
      <c r="B30" s="119" t="s">
        <v>13</v>
      </c>
      <c r="C30" s="24">
        <v>0</v>
      </c>
      <c r="D30" s="126" t="s">
        <v>13</v>
      </c>
      <c r="F30" s="28">
        <f>B35+D35</f>
        <v>0</v>
      </c>
      <c r="P30" s="220"/>
      <c r="Q30" s="221"/>
      <c r="R30" s="222"/>
      <c r="U30" s="226" t="s">
        <v>40</v>
      </c>
      <c r="V30" s="227"/>
      <c r="W30" s="228"/>
    </row>
    <row r="31" spans="2:23" ht="16.5" thickTop="1" thickBot="1" x14ac:dyDescent="0.3">
      <c r="B31" s="118" t="s">
        <v>59</v>
      </c>
      <c r="C31" s="2">
        <v>1</v>
      </c>
      <c r="D31" s="125" t="s">
        <v>59</v>
      </c>
      <c r="I31" s="226" t="s">
        <v>15</v>
      </c>
      <c r="J31" s="227"/>
      <c r="K31" s="228"/>
      <c r="P31" s="220" t="s">
        <v>152</v>
      </c>
      <c r="Q31" s="221"/>
      <c r="R31" s="222"/>
      <c r="U31" s="124" t="s">
        <v>84</v>
      </c>
      <c r="V31" s="23"/>
      <c r="W31" s="40" t="s">
        <v>41</v>
      </c>
    </row>
    <row r="32" spans="2:23" ht="15" x14ac:dyDescent="0.25">
      <c r="B32" s="118" t="s">
        <v>60</v>
      </c>
      <c r="C32" s="2">
        <v>2</v>
      </c>
      <c r="D32" s="125" t="s">
        <v>60</v>
      </c>
      <c r="I32" s="119" t="s">
        <v>16</v>
      </c>
      <c r="J32" s="23"/>
      <c r="K32" s="91">
        <v>0</v>
      </c>
      <c r="M32" s="5">
        <v>0</v>
      </c>
      <c r="N32" s="4" t="s">
        <v>49</v>
      </c>
      <c r="P32" s="220"/>
      <c r="Q32" s="221"/>
      <c r="R32" s="222"/>
      <c r="U32" s="122" t="s">
        <v>85</v>
      </c>
      <c r="V32" s="1"/>
      <c r="W32" s="41" t="s">
        <v>42</v>
      </c>
    </row>
    <row r="33" spans="1:23" ht="15.75" thickBot="1" x14ac:dyDescent="0.3">
      <c r="B33" s="117" t="s">
        <v>61</v>
      </c>
      <c r="C33" s="83" t="s">
        <v>120</v>
      </c>
      <c r="D33" s="123" t="s">
        <v>61</v>
      </c>
      <c r="I33" s="118" t="s">
        <v>17</v>
      </c>
      <c r="J33" s="1"/>
      <c r="K33" s="37">
        <v>0</v>
      </c>
      <c r="P33" s="220" t="s">
        <v>39</v>
      </c>
      <c r="Q33" s="221"/>
      <c r="R33" s="222"/>
      <c r="U33" s="121" t="s">
        <v>43</v>
      </c>
      <c r="V33" s="21"/>
      <c r="W33" s="42" t="s">
        <v>5</v>
      </c>
    </row>
    <row r="34" spans="1:23" ht="13.5" thickBot="1" x14ac:dyDescent="0.25">
      <c r="B34" s="70" t="s">
        <v>62</v>
      </c>
      <c r="C34" s="70" t="s">
        <v>121</v>
      </c>
      <c r="D34" t="s">
        <v>52</v>
      </c>
      <c r="I34" s="117" t="s">
        <v>2</v>
      </c>
      <c r="J34" s="21"/>
      <c r="K34" s="90" t="s">
        <v>5</v>
      </c>
      <c r="P34" s="223"/>
      <c r="Q34" s="224"/>
      <c r="R34" s="225"/>
      <c r="U34" s="79" t="s">
        <v>48</v>
      </c>
      <c r="V34" s="29"/>
      <c r="W34" s="120"/>
    </row>
    <row r="35" spans="1:23" ht="15.75" thickBot="1" x14ac:dyDescent="0.3">
      <c r="A35" s="4" t="s">
        <v>44</v>
      </c>
      <c r="B35" s="5">
        <v>0</v>
      </c>
      <c r="D35" s="5">
        <v>0</v>
      </c>
    </row>
    <row r="36" spans="1:23" ht="15.75" thickBot="1" x14ac:dyDescent="0.3">
      <c r="B36" s="238" t="s">
        <v>128</v>
      </c>
      <c r="C36" s="238"/>
      <c r="D36" s="238"/>
      <c r="I36" s="226" t="s">
        <v>18</v>
      </c>
      <c r="J36" s="227"/>
      <c r="K36" s="228"/>
      <c r="M36" s="5">
        <v>0</v>
      </c>
      <c r="N36" s="4" t="s">
        <v>49</v>
      </c>
    </row>
    <row r="37" spans="1:23" x14ac:dyDescent="0.2">
      <c r="I37" s="119" t="s">
        <v>19</v>
      </c>
      <c r="J37" s="23"/>
      <c r="K37" s="6">
        <v>-1</v>
      </c>
    </row>
    <row r="38" spans="1:23" x14ac:dyDescent="0.2">
      <c r="I38" s="118" t="s">
        <v>20</v>
      </c>
      <c r="J38" s="1"/>
      <c r="K38" s="7">
        <v>0</v>
      </c>
    </row>
    <row r="39" spans="1:23" ht="13.5" thickBot="1" x14ac:dyDescent="0.25">
      <c r="I39" s="117" t="s">
        <v>73</v>
      </c>
      <c r="J39" s="21"/>
      <c r="K39" s="3">
        <v>2</v>
      </c>
    </row>
  </sheetData>
  <mergeCells count="26">
    <mergeCell ref="I31:K31"/>
    <mergeCell ref="P31:R32"/>
    <mergeCell ref="P33:R34"/>
    <mergeCell ref="B36:D36"/>
    <mergeCell ref="I36:K36"/>
    <mergeCell ref="B23:D23"/>
    <mergeCell ref="P23:R24"/>
    <mergeCell ref="P25:R26"/>
    <mergeCell ref="P29:R30"/>
    <mergeCell ref="U26:W28"/>
    <mergeCell ref="I27:K27"/>
    <mergeCell ref="P27:R28"/>
    <mergeCell ref="U30:W30"/>
    <mergeCell ref="I14:K14"/>
    <mergeCell ref="P18:R18"/>
    <mergeCell ref="U18:W20"/>
    <mergeCell ref="P19:R20"/>
    <mergeCell ref="I22:K22"/>
    <mergeCell ref="U22:W24"/>
    <mergeCell ref="B13:D13"/>
    <mergeCell ref="P13:R13"/>
    <mergeCell ref="D1:F1"/>
    <mergeCell ref="I1:K1"/>
    <mergeCell ref="P3:R3"/>
    <mergeCell ref="B4:D4"/>
    <mergeCell ref="P8:R8"/>
  </mergeCells>
  <pageMargins left="0.7" right="0.7" top="0.75" bottom="0.75" header="0.3" footer="0.3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Waterway island way 2024</vt:lpstr>
      <vt:lpstr>APPRAISAL Model LP</vt:lpstr>
      <vt:lpstr>FILES </vt:lpstr>
      <vt:lpstr>Moses Creek</vt:lpstr>
      <vt:lpstr>Olympic drive</vt:lpstr>
      <vt:lpstr>0 RYAR</vt:lpstr>
      <vt:lpstr>52 Marshview   </vt:lpstr>
      <vt:lpstr>3133 Maple Run</vt:lpstr>
      <vt:lpstr>Brown Street Lot 16, 17</vt:lpstr>
      <vt:lpstr>Hawthorn Way, Meldrum Ln</vt:lpstr>
      <vt:lpstr>151 Sawgrass Corners Dr</vt:lpstr>
      <vt:lpstr>Lot 4 Oakleaf</vt:lpstr>
      <vt:lpstr>Lot 5 Oakleaf</vt:lpstr>
      <vt:lpstr>0 Grant Rd</vt:lpstr>
      <vt:lpstr>0 Zora St Lot 1</vt:lpstr>
      <vt:lpstr>0 Thunder Road Lot 1</vt:lpstr>
      <vt:lpstr>5344 5th AVENUE </vt:lpstr>
      <vt:lpstr>0 Scumacher Ave</vt:lpstr>
      <vt:lpstr>bowden rd</vt:lpstr>
      <vt:lpstr>Countree Life Way </vt:lpstr>
      <vt:lpstr>Daylilly Road</vt:lpstr>
      <vt:lpstr>DesMoines Court</vt:lpstr>
      <vt:lpstr>Landward Lane </vt:lpstr>
      <vt:lpstr>Myra 255</vt:lpstr>
      <vt:lpstr>516 Meldrum Lane</vt:lpstr>
      <vt:lpstr>3808 River Grove</vt:lpstr>
      <vt:lpstr>Rock Drive</vt:lpstr>
      <vt:lpstr>Plantation Oaks</vt:lpstr>
      <vt:lpstr>Viscaya 748</vt:lpstr>
      <vt:lpstr>Zinnia Ln E</vt:lpstr>
      <vt:lpstr>Tinkiham Ave</vt:lpstr>
      <vt:lpstr>3933 Rose St (1) 2 year old</vt:lpstr>
      <vt:lpstr>3933 Rose St (2) Recent</vt:lpstr>
      <vt:lpstr>3933 Rose St (3) newest</vt:lpstr>
      <vt:lpstr>APPRAISAL 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 Weatherhead</cp:lastModifiedBy>
  <cp:lastPrinted>2017-03-27T13:11:55Z</cp:lastPrinted>
  <dcterms:created xsi:type="dcterms:W3CDTF">2008-08-19T22:07:13Z</dcterms:created>
  <dcterms:modified xsi:type="dcterms:W3CDTF">2017-03-30T16:58:47Z</dcterms:modified>
</cp:coreProperties>
</file>